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-135" windowWidth="15195" windowHeight="7935"/>
  </bookViews>
  <sheets>
    <sheet name="2024" sheetId="4" r:id="rId1"/>
    <sheet name="Лист1" sheetId="5" r:id="rId2"/>
  </sheets>
  <definedNames>
    <definedName name="_xlnm._FilterDatabase" localSheetId="0" hidden="1">'2024'!$B$1:$B$125</definedName>
  </definedNames>
  <calcPr calcId="145621"/>
</workbook>
</file>

<file path=xl/calcChain.xml><?xml version="1.0" encoding="utf-8"?>
<calcChain xmlns="http://schemas.openxmlformats.org/spreadsheetml/2006/main">
  <c r="F12" i="4" l="1"/>
  <c r="F59" i="4" l="1"/>
  <c r="F85" i="4" l="1"/>
  <c r="F83" i="4"/>
  <c r="F74" i="4"/>
  <c r="F72" i="4"/>
  <c r="F66" i="4"/>
  <c r="F58" i="4"/>
  <c r="F55" i="4"/>
  <c r="F86" i="4" l="1"/>
  <c r="F35" i="4" l="1"/>
  <c r="F31" i="4" l="1"/>
  <c r="F91" i="4" l="1"/>
  <c r="F57" i="4" l="1"/>
  <c r="F88" i="4"/>
  <c r="F90" i="4"/>
  <c r="F51" i="4" l="1"/>
  <c r="F47" i="4"/>
  <c r="F56" i="4" l="1"/>
  <c r="F54" i="4" l="1"/>
  <c r="F46" i="4"/>
  <c r="F48" i="4" l="1"/>
  <c r="F30" i="4"/>
  <c r="F34" i="4" l="1"/>
  <c r="F27" i="4"/>
  <c r="F24" i="4"/>
  <c r="F22" i="4"/>
  <c r="F19" i="4"/>
  <c r="F17" i="4"/>
  <c r="F13" i="4"/>
  <c r="F11" i="4"/>
  <c r="F9" i="4"/>
  <c r="F8" i="4" l="1"/>
  <c r="F52" i="4" l="1"/>
  <c r="F77" i="4" l="1"/>
  <c r="F80" i="4"/>
  <c r="F44" i="4"/>
  <c r="F82" i="4"/>
  <c r="F73" i="4"/>
  <c r="F71" i="4"/>
  <c r="F69" i="4"/>
  <c r="F67" i="4"/>
  <c r="F65" i="4"/>
  <c r="F50" i="4"/>
  <c r="F42" i="4"/>
  <c r="F39" i="4"/>
  <c r="F38" i="4" s="1"/>
  <c r="F61" i="4"/>
  <c r="F41" i="4" l="1"/>
  <c r="F60" i="4"/>
  <c r="F76" i="4"/>
  <c r="F37" i="4" l="1"/>
  <c r="F36" i="4" s="1"/>
  <c r="F92" i="4" l="1"/>
</calcChain>
</file>

<file path=xl/sharedStrings.xml><?xml version="1.0" encoding="utf-8"?>
<sst xmlns="http://schemas.openxmlformats.org/spreadsheetml/2006/main" count="429" uniqueCount="174">
  <si>
    <t>000</t>
  </si>
  <si>
    <t>0000</t>
  </si>
  <si>
    <t>903</t>
  </si>
  <si>
    <t>936</t>
  </si>
  <si>
    <t>180</t>
  </si>
  <si>
    <t>912</t>
  </si>
  <si>
    <t>Сумма (тыс. руб.)</t>
  </si>
  <si>
    <t>2023508200</t>
  </si>
  <si>
    <t>2023508205</t>
  </si>
  <si>
    <t>2024999905</t>
  </si>
  <si>
    <t>2022509700</t>
  </si>
  <si>
    <t>2022509705</t>
  </si>
  <si>
    <t>150</t>
  </si>
  <si>
    <t>Наименование дохода</t>
  </si>
  <si>
    <t>Код  классификации доходов бюджета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</si>
  <si>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</si>
  <si>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</si>
  <si>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</si>
  <si>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</si>
  <si>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</si>
  <si>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</si>
  <si>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Субсидии бюджетам бюджетной системы Российской Федерации (межбюджетные субсидии)</t>
  </si>
  <si>
    <t>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</si>
  <si>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районов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</si>
  <si>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</si>
  <si>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</si>
  <si>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Прочие субсидии</t>
  </si>
  <si>
    <t>Прочие субсидии бюджетам муниципальных районов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</si>
  <si>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</si>
  <si>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</si>
  <si>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</si>
  <si>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</si>
  <si>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</si>
  <si>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</si>
  <si>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</si>
  <si>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</si>
  <si>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</si>
  <si>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</si>
  <si>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</si>
  <si>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Прочие субвенции </t>
  </si>
  <si>
    <t>Прочие субвенции бюджетам муниципальных районов</t>
  </si>
  <si>
    <t>ВСЕГО ДОХОДОВ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</si>
  <si>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</si>
  <si>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</si>
  <si>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</si>
  <si>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</si>
  <si>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</si>
  <si>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</si>
  <si>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Иные межбюджетные трансферты</t>
  </si>
  <si>
    <t>Прочие межбюджетные трансферты, передаваемые бюджетам</t>
  </si>
  <si>
    <t>Прочие  межбюджетные трансферты, передаваемые бюджетам муниципальных районов</t>
  </si>
  <si>
    <t>Субсидии бюджетам на поддержку отрасли культуры</t>
  </si>
  <si>
    <t>Субсидии бюджетам муниципальных районов на поддержку отрасли культуры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</si>
  <si>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</si>
  <si>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</si>
  <si>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</si>
  <si>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</si>
  <si>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</si>
  <si>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</si>
  <si>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НАЛОГИ НА ИМУЩЕСТВО</t>
  </si>
  <si>
    <t>Налог на имущество организаций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</si>
  <si>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</si>
  <si>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</si>
  <si>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</si>
  <si>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</si>
  <si>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</si>
  <si>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</si>
  <si>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</si>
  <si>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</si>
  <si>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</si>
  <si>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</si>
  <si>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</si>
  <si>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Платежи, уплачиваемые в целях возмещения вреда</t>
  </si>
  <si>
    <t xml:space="preserve">1 01 02000 01 </t>
  </si>
  <si>
    <t xml:space="preserve">1 03 00000 00 </t>
  </si>
  <si>
    <t>1 01 00000 00</t>
  </si>
  <si>
    <t>110</t>
  </si>
  <si>
    <t>Единый сельскохозяйственный налог</t>
  </si>
  <si>
    <t xml:space="preserve">1 05 03000 01 </t>
  </si>
  <si>
    <t xml:space="preserve"> 1 03 02000 01 </t>
  </si>
  <si>
    <t>1 05 00000 00</t>
  </si>
  <si>
    <t>1 05 01000 01</t>
  </si>
  <si>
    <t>Налог, взимаемый в связи с применением патентной системы налогообложения</t>
  </si>
  <si>
    <t>1 06 00000 00</t>
  </si>
  <si>
    <t xml:space="preserve">1 11 00000 00 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</si>
  <si>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</si>
  <si>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</si>
  <si>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1 12 00000 00</t>
  </si>
  <si>
    <t xml:space="preserve">1 12 01000 01 </t>
  </si>
  <si>
    <t>130</t>
  </si>
  <si>
    <t xml:space="preserve">1 13 01000 05 </t>
  </si>
  <si>
    <t xml:space="preserve"> 1 11 05000 05</t>
  </si>
  <si>
    <t xml:space="preserve">1 11 09000 05 </t>
  </si>
  <si>
    <t xml:space="preserve"> 1 14 02000 05 
</t>
  </si>
  <si>
    <t>Доходы от продажи земельных участков, находящихся в государственной и муниципальной собственности</t>
  </si>
  <si>
    <t>140</t>
  </si>
  <si>
    <t xml:space="preserve">1 16 01000 01 </t>
  </si>
  <si>
    <t xml:space="preserve"> 1 16 11000 01 </t>
  </si>
  <si>
    <t>ПРОЧИЕ НЕНАЛОГОВЫЕ ДОХОДЫ</t>
  </si>
  <si>
    <t>Инициативные платежи</t>
  </si>
  <si>
    <t>1 05 04000 02</t>
  </si>
  <si>
    <t>1 00 00000 00</t>
  </si>
  <si>
    <t xml:space="preserve">1 13 00000 00 </t>
  </si>
  <si>
    <t>1 13 02000 05</t>
  </si>
  <si>
    <t>1 14 00000 00</t>
  </si>
  <si>
    <t xml:space="preserve">1 16 00000 00 </t>
  </si>
  <si>
    <t xml:space="preserve">1 1700000 00 </t>
  </si>
  <si>
    <t xml:space="preserve">1 1715000 05 </t>
  </si>
  <si>
    <t xml:space="preserve">1 06 02000 02 </t>
  </si>
  <si>
    <t>Приложение 2</t>
  </si>
  <si>
    <t xml:space="preserve">Субсидии бюджетам на реализацию мероприятий по оснащению объектов спортивной инфраструктуры спортивно-технологическим оборудованием 
</t>
  </si>
  <si>
    <t>2022522800</t>
  </si>
  <si>
    <t xml:space="preserve">Субсидии бюджетам муниципальных районо вна реализацию мероприятий по оснащению объектов спортивной инфраструктуры спортивно-технологическим оборудованием 
</t>
  </si>
  <si>
    <t>2022522805</t>
  </si>
  <si>
    <t>Объем</t>
  </si>
  <si>
    <t>к решению Котельничской районной Думы "О бюджете муниципального образования Котельничский муниципальный район Кировской области на 2024 год и на плановый период 2025 и 2026 годов"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</si>
  <si>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</si>
  <si>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 xml:space="preserve">1 16 07000 01 </t>
  </si>
  <si>
    <t>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</si>
  <si>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</si>
  <si>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на реализацию мероприятий по модернизации школьных систем образования</t>
  </si>
  <si>
    <t>Субсидии бюджетам муниципальных районов на реализацию мероприятий по модернизации школьных систем образования</t>
  </si>
  <si>
    <t>поступления налоговых и неналоговых доходов общей суммой 
и по статьям классификации доходов бюджетов, объем безвозмездных поступлений по подстатьям классификации доходов бюджетов на 2024 год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</si>
  <si>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</si>
  <si>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</si>
  <si>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</si>
  <si>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</si>
  <si>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1 14 06000 05</t>
  </si>
  <si>
    <t>20000000 00</t>
  </si>
  <si>
    <t>20200000 00</t>
  </si>
  <si>
    <t>20210000 00</t>
  </si>
  <si>
    <t>20215001 00</t>
  </si>
  <si>
    <t>20215001 05</t>
  </si>
  <si>
    <t>20220000 00</t>
  </si>
  <si>
    <t>20220216 00</t>
  </si>
  <si>
    <t>20220216 05</t>
  </si>
  <si>
    <t>20225179 00</t>
  </si>
  <si>
    <t>20225179 05</t>
  </si>
  <si>
    <t>20225304 00</t>
  </si>
  <si>
    <t>20225304 05</t>
  </si>
  <si>
    <t>20225519 00</t>
  </si>
  <si>
    <t>20225519 05</t>
  </si>
  <si>
    <t>20225750 00</t>
  </si>
  <si>
    <t>20225750 05</t>
  </si>
  <si>
    <t>20229999 00</t>
  </si>
  <si>
    <t>20229999 05</t>
  </si>
  <si>
    <t>20222999 05</t>
  </si>
  <si>
    <t>20230000 00</t>
  </si>
  <si>
    <t>20230024 00</t>
  </si>
  <si>
    <t>20230024 05</t>
  </si>
  <si>
    <t>20230027 00</t>
  </si>
  <si>
    <t>20230027 05</t>
  </si>
  <si>
    <t>20230029 00</t>
  </si>
  <si>
    <t>20230029 05</t>
  </si>
  <si>
    <t>20235120 05</t>
  </si>
  <si>
    <t>20239999 00</t>
  </si>
  <si>
    <t>20239999 05</t>
  </si>
  <si>
    <t>20203999 05</t>
  </si>
  <si>
    <t>20240000 00</t>
  </si>
  <si>
    <t>20240014 00</t>
  </si>
  <si>
    <t>20240014 05</t>
  </si>
  <si>
    <t>20245303 00</t>
  </si>
  <si>
    <t>20245303 05</t>
  </si>
  <si>
    <t>20249999 00</t>
  </si>
  <si>
    <t>20249999 05</t>
  </si>
  <si>
    <t>21800000 05</t>
  </si>
  <si>
    <t>21860010 05</t>
  </si>
  <si>
    <t>21900000 05</t>
  </si>
  <si>
    <t>21960010 05</t>
  </si>
  <si>
    <t>2040502000</t>
  </si>
  <si>
    <t>2040502005</t>
  </si>
  <si>
    <t>Поступления от денежных пожертвований, предоставляемых негосударственными организациями получателям средств бюджетов муниципальных районов</t>
  </si>
  <si>
    <t xml:space="preserve">Безвозмездные поступления от негосударственных организаций </t>
  </si>
  <si>
    <t>750+2103,9+75300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</si>
</sst>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8"/>
      <color rgb="FF000000"/>
      <name val="Arial Cyr"/>
    </font>
    <font>
      <b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CC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1" fillId="0" borderId="0"/>
    <xf numFmtId="0" fontId="12" fillId="4" borderId="13">
      <alignment vertical="top" wrapText="1"/>
    </xf>
  </cellStyleXfs>
  <cellXfs count="81">
    <xf numFmtId="0" fontId="0" fillId="0" borderId="0" xfId="0"/>
    <xf numFmtId="0" fontId="1" fillId="0" borderId="0" xfId="0" applyFont="1" applyFill="1"/>
    <xf numFmtId="4" fontId="2" fillId="0" borderId="1" xfId="0" applyNumberFormat="1" applyFont="1" applyFill="1" applyBorder="1" applyAlignment="1">
      <alignment horizontal="right" shrinkToFit="1"/>
    </xf>
    <xf numFmtId="49" fontId="4" fillId="0" borderId="2" xfId="0" applyNumberFormat="1" applyFont="1" applyFill="1" applyBorder="1" applyAlignment="1">
      <alignment horizontal="right" shrinkToFit="1"/>
    </xf>
    <xf numFmtId="49" fontId="4" fillId="0" borderId="3" xfId="0" applyNumberFormat="1" applyFont="1" applyFill="1" applyBorder="1" applyAlignment="1">
      <alignment horizontal="right" shrinkToFit="1"/>
    </xf>
    <xf numFmtId="4" fontId="2" fillId="0" borderId="1" xfId="0" applyNumberFormat="1" applyFont="1" applyFill="1" applyBorder="1"/>
    <xf numFmtId="49" fontId="4" fillId="0" borderId="4" xfId="0" applyNumberFormat="1" applyFont="1" applyFill="1" applyBorder="1" applyAlignment="1">
      <alignment horizontal="right" shrinkToFit="1"/>
    </xf>
    <xf numFmtId="49" fontId="2" fillId="0" borderId="2" xfId="0" applyNumberFormat="1" applyFont="1" applyFill="1" applyBorder="1" applyAlignment="1">
      <alignment horizontal="right" shrinkToFit="1"/>
    </xf>
    <xf numFmtId="49" fontId="2" fillId="0" borderId="3" xfId="0" applyNumberFormat="1" applyFont="1" applyFill="1" applyBorder="1" applyAlignment="1">
      <alignment horizontal="right" shrinkToFit="1"/>
    </xf>
    <xf numFmtId="49" fontId="2" fillId="0" borderId="4" xfId="0" applyNumberFormat="1" applyFont="1" applyFill="1" applyBorder="1" applyAlignment="1">
      <alignment horizontal="right" shrinkToFit="1"/>
    </xf>
    <xf numFmtId="0" fontId="4" fillId="0" borderId="0" xfId="0" applyFont="1" applyFill="1" applyAlignment="1">
      <alignment horizontal="right"/>
    </xf>
    <xf numFmtId="49" fontId="4" fillId="0" borderId="5" xfId="0" applyNumberFormat="1" applyFont="1" applyFill="1" applyBorder="1" applyAlignment="1">
      <alignment horizontal="right" shrinkToFit="1"/>
    </xf>
    <xf numFmtId="49" fontId="4" fillId="0" borderId="6" xfId="0" applyNumberFormat="1" applyFont="1" applyFill="1" applyBorder="1" applyAlignment="1">
      <alignment horizontal="right" shrinkToFit="1"/>
    </xf>
    <xf numFmtId="49" fontId="4" fillId="0" borderId="7" xfId="0" applyNumberFormat="1" applyFont="1" applyFill="1" applyBorder="1" applyAlignment="1">
      <alignment horizontal="right" shrinkToFit="1"/>
    </xf>
    <xf numFmtId="49" fontId="4" fillId="2" borderId="3" xfId="0" applyNumberFormat="1" applyFont="1" applyFill="1" applyBorder="1" applyAlignment="1">
      <alignment horizontal="right" shrinkToFit="1"/>
    </xf>
    <xf numFmtId="49" fontId="4" fillId="2" borderId="2" xfId="0" applyNumberFormat="1" applyFont="1" applyFill="1" applyBorder="1" applyAlignment="1">
      <alignment horizontal="right" shrinkToFit="1"/>
    </xf>
    <xf numFmtId="49" fontId="4" fillId="2" borderId="4" xfId="0" applyNumberFormat="1" applyFont="1" applyFill="1" applyBorder="1" applyAlignment="1">
      <alignment horizontal="right" shrinkToFit="1"/>
    </xf>
    <xf numFmtId="49" fontId="4" fillId="0" borderId="8" xfId="0" applyNumberFormat="1" applyFont="1" applyFill="1" applyBorder="1" applyAlignment="1">
      <alignment horizontal="right" shrinkToFit="1"/>
    </xf>
    <xf numFmtId="0" fontId="1" fillId="0" borderId="0" xfId="0" applyFont="1" applyFill="1" applyAlignment="1"/>
    <xf numFmtId="49" fontId="1" fillId="0" borderId="0" xfId="0" applyNumberFormat="1" applyFont="1" applyFill="1" applyAlignment="1"/>
    <xf numFmtId="49" fontId="2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left" wrapText="1"/>
    </xf>
    <xf numFmtId="49" fontId="6" fillId="0" borderId="1" xfId="0" applyNumberFormat="1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justify" wrapText="1"/>
    </xf>
    <xf numFmtId="49" fontId="2" fillId="0" borderId="1" xfId="0" applyNumberFormat="1" applyFont="1" applyFill="1" applyBorder="1" applyAlignment="1"/>
    <xf numFmtId="49" fontId="8" fillId="0" borderId="2" xfId="0" applyNumberFormat="1" applyFont="1" applyBorder="1" applyAlignment="1">
      <alignment wrapText="1"/>
    </xf>
    <xf numFmtId="0" fontId="9" fillId="3" borderId="1" xfId="0" applyFont="1" applyFill="1" applyBorder="1" applyAlignment="1">
      <alignment horizontal="left" vertical="top" wrapText="1"/>
    </xf>
    <xf numFmtId="49" fontId="2" fillId="0" borderId="7" xfId="0" applyNumberFormat="1" applyFont="1" applyFill="1" applyBorder="1" applyAlignment="1">
      <alignment horizontal="right" shrinkToFit="1"/>
    </xf>
    <xf numFmtId="49" fontId="2" fillId="0" borderId="3" xfId="0" applyNumberFormat="1" applyFont="1" applyFill="1" applyBorder="1" applyAlignment="1">
      <alignment horizontal="center" shrinkToFit="1"/>
    </xf>
    <xf numFmtId="49" fontId="4" fillId="0" borderId="3" xfId="0" applyNumberFormat="1" applyFont="1" applyFill="1" applyBorder="1" applyAlignment="1">
      <alignment horizontal="center" shrinkToFit="1"/>
    </xf>
    <xf numFmtId="49" fontId="4" fillId="2" borderId="6" xfId="0" applyNumberFormat="1" applyFont="1" applyFill="1" applyBorder="1" applyAlignment="1">
      <alignment horizontal="center" shrinkToFit="1"/>
    </xf>
    <xf numFmtId="49" fontId="4" fillId="2" borderId="3" xfId="0" applyNumberFormat="1" applyFont="1" applyFill="1" applyBorder="1" applyAlignment="1">
      <alignment horizontal="center" shrinkToFit="1"/>
    </xf>
    <xf numFmtId="0" fontId="4" fillId="0" borderId="0" xfId="0" applyFont="1" applyFill="1" applyAlignment="1">
      <alignment horizontal="center"/>
    </xf>
    <xf numFmtId="49" fontId="2" fillId="0" borderId="6" xfId="0" applyNumberFormat="1" applyFont="1" applyFill="1" applyBorder="1" applyAlignment="1">
      <alignment horizontal="center" shrinkToFit="1"/>
    </xf>
    <xf numFmtId="49" fontId="2" fillId="0" borderId="9" xfId="0" applyNumberFormat="1" applyFont="1" applyFill="1" applyBorder="1" applyAlignment="1">
      <alignment horizontal="center" shrinkToFit="1"/>
    </xf>
    <xf numFmtId="0" fontId="7" fillId="3" borderId="0" xfId="0" applyFont="1" applyFill="1" applyBorder="1" applyAlignment="1">
      <alignment horizontal="center" wrapText="1"/>
    </xf>
    <xf numFmtId="0" fontId="7" fillId="3" borderId="2" xfId="0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right" shrinkToFit="1"/>
    </xf>
    <xf numFmtId="4" fontId="4" fillId="0" borderId="4" xfId="0" applyNumberFormat="1" applyFont="1" applyFill="1" applyBorder="1" applyAlignment="1">
      <alignment horizontal="right" shrinkToFit="1"/>
    </xf>
    <xf numFmtId="49" fontId="2" fillId="0" borderId="5" xfId="0" applyNumberFormat="1" applyFont="1" applyFill="1" applyBorder="1" applyAlignment="1">
      <alignment horizontal="right" shrinkToFit="1"/>
    </xf>
    <xf numFmtId="49" fontId="2" fillId="0" borderId="6" xfId="0" applyNumberFormat="1" applyFont="1" applyFill="1" applyBorder="1" applyAlignment="1">
      <alignment horizontal="right" shrinkToFit="1"/>
    </xf>
    <xf numFmtId="49" fontId="2" fillId="0" borderId="8" xfId="0" applyNumberFormat="1" applyFont="1" applyFill="1" applyBorder="1" applyAlignment="1">
      <alignment horizontal="right" shrinkToFit="1"/>
    </xf>
    <xf numFmtId="49" fontId="2" fillId="0" borderId="9" xfId="0" applyNumberFormat="1" applyFont="1" applyFill="1" applyBorder="1" applyAlignment="1">
      <alignment horizontal="right" shrinkToFit="1"/>
    </xf>
    <xf numFmtId="49" fontId="2" fillId="0" borderId="10" xfId="0" applyNumberFormat="1" applyFont="1" applyFill="1" applyBorder="1" applyAlignment="1">
      <alignment horizontal="right" shrinkToFit="1"/>
    </xf>
    <xf numFmtId="49" fontId="4" fillId="0" borderId="0" xfId="0" applyNumberFormat="1" applyFont="1" applyFill="1" applyBorder="1" applyAlignment="1">
      <alignment horizontal="right" shrinkToFit="1"/>
    </xf>
    <xf numFmtId="49" fontId="4" fillId="0" borderId="11" xfId="0" applyNumberFormat="1" applyFont="1" applyFill="1" applyBorder="1" applyAlignment="1">
      <alignment horizontal="right" shrinkToFit="1"/>
    </xf>
    <xf numFmtId="49" fontId="4" fillId="0" borderId="12" xfId="0" applyNumberFormat="1" applyFont="1" applyFill="1" applyBorder="1" applyAlignment="1">
      <alignment horizontal="right" shrinkToFit="1"/>
    </xf>
    <xf numFmtId="0" fontId="7" fillId="3" borderId="3" xfId="0" applyFont="1" applyFill="1" applyBorder="1" applyAlignment="1">
      <alignment horizontal="center" wrapText="1"/>
    </xf>
    <xf numFmtId="0" fontId="7" fillId="3" borderId="3" xfId="0" applyFont="1" applyFill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wrapText="1"/>
    </xf>
    <xf numFmtId="0" fontId="10" fillId="0" borderId="1" xfId="0" applyFont="1" applyBorder="1"/>
    <xf numFmtId="0" fontId="4" fillId="0" borderId="0" xfId="0" applyFont="1" applyFill="1" applyAlignment="1">
      <alignment horizontal="left"/>
    </xf>
    <xf numFmtId="0" fontId="4" fillId="0" borderId="1" xfId="1" applyFont="1" applyFill="1" applyBorder="1" applyAlignment="1">
      <alignment vertical="top" wrapText="1"/>
    </xf>
    <xf numFmtId="0" fontId="4" fillId="0" borderId="2" xfId="1" applyFont="1" applyFill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2" fontId="7" fillId="3" borderId="3" xfId="0" applyNumberFormat="1" applyFont="1" applyFill="1" applyBorder="1" applyAlignment="1">
      <alignment horizontal="center" wrapText="1"/>
    </xf>
    <xf numFmtId="0" fontId="7" fillId="3" borderId="3" xfId="0" applyNumberFormat="1" applyFont="1" applyFill="1" applyBorder="1" applyAlignment="1">
      <alignment horizontal="center" wrapText="1"/>
    </xf>
    <xf numFmtId="4" fontId="4" fillId="0" borderId="0" xfId="0" applyNumberFormat="1" applyFont="1" applyFill="1" applyAlignment="1">
      <alignment horizontal="left"/>
    </xf>
    <xf numFmtId="4" fontId="4" fillId="0" borderId="1" xfId="0" applyNumberFormat="1" applyFont="1" applyFill="1" applyBorder="1"/>
    <xf numFmtId="4" fontId="2" fillId="0" borderId="1" xfId="0" applyNumberFormat="1" applyFont="1" applyFill="1" applyBorder="1" applyAlignment="1"/>
    <xf numFmtId="4" fontId="4" fillId="0" borderId="1" xfId="0" applyNumberFormat="1" applyFont="1" applyFill="1" applyBorder="1" applyAlignment="1">
      <alignment horizontal="right" shrinkToFit="1"/>
    </xf>
    <xf numFmtId="4" fontId="4" fillId="0" borderId="0" xfId="0" applyNumberFormat="1" applyFont="1" applyFill="1" applyAlignment="1">
      <alignment horizontal="right"/>
    </xf>
    <xf numFmtId="0" fontId="13" fillId="0" borderId="13" xfId="2" applyNumberFormat="1" applyFont="1" applyFill="1" applyProtection="1">
      <alignment vertical="top"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  <xf numFmtId="0" fontId="4" fillId="0" borderId="0" xfId="0" applyFont="1" applyFill="1" applyAlignment="1">
      <alignment horizont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</cellXfs>
  <cellStyles count="3">
    <cellStyle name="xl26" xfId="2"/>
    <cellStyle name="Обычный" xfId="0" builtinId="0"/>
    <cellStyle name="Обычный 3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4"/>
  <sheetViews>
    <sheetView tabSelected="1" view="pageBreakPreview" topLeftCell="A86" zoomScale="130" zoomScaleNormal="70" zoomScaleSheetLayoutView="130" workbookViewId="0">
      <selection activeCell="C12" sqref="C12"/>
    </sheetView>
  </sheetViews>
  <sheetFormatPr defaultRowHeight="15.75" outlineLevelRow="6" x14ac:dyDescent="0.25"/>
  <cols>
    <col min="1" max="1" width="69" style="19" customWidth="1"/>
    <col min="2" max="2" width="5.140625" style="10" customWidth="1"/>
    <col min="3" max="3" width="15.5703125" style="33" customWidth="1"/>
    <col min="4" max="4" width="5.85546875" style="10" customWidth="1"/>
    <col min="5" max="5" width="4.85546875" style="10" customWidth="1"/>
    <col min="6" max="6" width="14.42578125" style="63" customWidth="1"/>
    <col min="7" max="7" width="0" style="1" hidden="1" customWidth="1"/>
    <col min="8" max="16384" width="9.140625" style="1"/>
  </cols>
  <sheetData>
    <row r="1" spans="1:6" ht="19.5" customHeight="1" x14ac:dyDescent="0.25">
      <c r="B1" s="53" t="s">
        <v>109</v>
      </c>
      <c r="D1" s="53"/>
      <c r="E1" s="53"/>
      <c r="F1" s="59"/>
    </row>
    <row r="2" spans="1:6" ht="80.25" customHeight="1" x14ac:dyDescent="0.25">
      <c r="B2" s="68" t="s">
        <v>115</v>
      </c>
      <c r="C2" s="69"/>
      <c r="D2" s="68"/>
      <c r="E2" s="68"/>
      <c r="F2" s="68"/>
    </row>
    <row r="3" spans="1:6" ht="27" customHeight="1" x14ac:dyDescent="0.3">
      <c r="A3" s="70" t="s">
        <v>114</v>
      </c>
      <c r="B3" s="70"/>
      <c r="C3" s="70"/>
      <c r="D3" s="70"/>
      <c r="E3" s="70"/>
      <c r="F3" s="70"/>
    </row>
    <row r="4" spans="1:6" ht="60.75" customHeight="1" x14ac:dyDescent="0.2">
      <c r="A4" s="71" t="s">
        <v>122</v>
      </c>
      <c r="B4" s="71"/>
      <c r="C4" s="71"/>
      <c r="D4" s="71"/>
      <c r="E4" s="71"/>
      <c r="F4" s="71"/>
    </row>
    <row r="5" spans="1:6" ht="18.75" x14ac:dyDescent="0.2">
      <c r="A5" s="72"/>
      <c r="B5" s="72"/>
      <c r="C5" s="72"/>
      <c r="D5" s="72"/>
      <c r="E5" s="72"/>
      <c r="F5" s="72"/>
    </row>
    <row r="6" spans="1:6" ht="30" customHeight="1" x14ac:dyDescent="0.2">
      <c r="A6" s="73" t="s">
        <v>13</v>
      </c>
      <c r="B6" s="75" t="s">
        <v>14</v>
      </c>
      <c r="C6" s="76"/>
      <c r="D6" s="76"/>
      <c r="E6" s="77"/>
      <c r="F6" s="67" t="s">
        <v>6</v>
      </c>
    </row>
    <row r="7" spans="1:6" ht="12.75" x14ac:dyDescent="0.2">
      <c r="A7" s="74"/>
      <c r="B7" s="78"/>
      <c r="C7" s="79"/>
      <c r="D7" s="79"/>
      <c r="E7" s="80"/>
      <c r="F7" s="67"/>
    </row>
    <row r="8" spans="1:6" ht="16.5" customHeight="1" outlineLevel="1" x14ac:dyDescent="0.25">
      <c r="A8" s="27" t="s">
        <v>15</v>
      </c>
      <c r="B8" s="40" t="s">
        <v>0</v>
      </c>
      <c r="C8" s="34" t="s">
        <v>101</v>
      </c>
      <c r="D8" s="41" t="s">
        <v>1</v>
      </c>
      <c r="E8" s="28" t="s">
        <v>0</v>
      </c>
      <c r="F8" s="2">
        <f>F9+F11+F13+F17+F19+F22+F24+F27+F30+F34</f>
        <v>110393.35884</v>
      </c>
    </row>
    <row r="9" spans="1:6" ht="16.5" customHeight="1" outlineLevel="1" x14ac:dyDescent="0.25">
      <c r="A9" s="37" t="s">
        <v>53</v>
      </c>
      <c r="B9" s="3" t="s">
        <v>0</v>
      </c>
      <c r="C9" s="48" t="s">
        <v>75</v>
      </c>
      <c r="D9" s="4" t="s">
        <v>1</v>
      </c>
      <c r="E9" s="6" t="s">
        <v>0</v>
      </c>
      <c r="F9" s="38">
        <f>F10</f>
        <v>26946</v>
      </c>
    </row>
    <row r="10" spans="1:6" ht="16.5" customHeight="1" outlineLevel="1" x14ac:dyDescent="0.25">
      <c r="A10" s="37" t="s">
        <v>54</v>
      </c>
      <c r="B10" s="3" t="s">
        <v>0</v>
      </c>
      <c r="C10" s="48" t="s">
        <v>73</v>
      </c>
      <c r="D10" s="4" t="s">
        <v>1</v>
      </c>
      <c r="E10" s="6" t="s">
        <v>76</v>
      </c>
      <c r="F10" s="39">
        <v>26946</v>
      </c>
    </row>
    <row r="11" spans="1:6" ht="30.75" customHeight="1" outlineLevel="1" x14ac:dyDescent="0.25">
      <c r="A11" s="37" t="s">
        <v>55</v>
      </c>
      <c r="B11" s="3" t="s">
        <v>0</v>
      </c>
      <c r="C11" s="49" t="s">
        <v>74</v>
      </c>
      <c r="D11" s="4" t="s">
        <v>1</v>
      </c>
      <c r="E11" s="6" t="s">
        <v>0</v>
      </c>
      <c r="F11" s="39">
        <f>F12</f>
        <v>7644</v>
      </c>
    </row>
    <row r="12" spans="1:6" ht="32.25" customHeight="1" outlineLevel="1" x14ac:dyDescent="0.25">
      <c r="A12" s="37" t="s">
        <v>56</v>
      </c>
      <c r="B12" s="3" t="s">
        <v>0</v>
      </c>
      <c r="C12" s="48" t="s">
        <v>79</v>
      </c>
      <c r="D12" s="4" t="s">
        <v>1</v>
      </c>
      <c r="E12" s="6" t="s">
        <v>76</v>
      </c>
      <c r="F12" s="39">
        <f>7544+100</f>
        <v>7644</v>
      </c>
    </row>
    <row r="13" spans="1:6" ht="16.5" customHeight="1" outlineLevel="1" x14ac:dyDescent="0.25">
      <c r="A13" s="37" t="s">
        <v>57</v>
      </c>
      <c r="B13" s="3" t="s">
        <v>0</v>
      </c>
      <c r="C13" s="48" t="s">
        <v>80</v>
      </c>
      <c r="D13" s="4" t="s">
        <v>1</v>
      </c>
      <c r="E13" s="6" t="s">
        <v>0</v>
      </c>
      <c r="F13" s="39">
        <f>F14+F15+F16</f>
        <v>49810</v>
      </c>
    </row>
    <row r="14" spans="1:6" ht="32.25" customHeight="1" outlineLevel="1" x14ac:dyDescent="0.25">
      <c r="A14" s="37" t="s">
        <v>58</v>
      </c>
      <c r="B14" s="3" t="s">
        <v>0</v>
      </c>
      <c r="C14" s="49" t="s">
        <v>81</v>
      </c>
      <c r="D14" s="4" t="s">
        <v>1</v>
      </c>
      <c r="E14" s="6" t="s">
        <v>76</v>
      </c>
      <c r="F14" s="39">
        <v>47700</v>
      </c>
    </row>
    <row r="15" spans="1:6" ht="16.5" customHeight="1" outlineLevel="1" x14ac:dyDescent="0.25">
      <c r="A15" s="50" t="s">
        <v>77</v>
      </c>
      <c r="B15" s="3" t="s">
        <v>0</v>
      </c>
      <c r="C15" s="48" t="s">
        <v>78</v>
      </c>
      <c r="D15" s="4" t="s">
        <v>1</v>
      </c>
      <c r="E15" s="6" t="s">
        <v>76</v>
      </c>
      <c r="F15" s="39">
        <v>210</v>
      </c>
    </row>
    <row r="16" spans="1:6" ht="33" customHeight="1" outlineLevel="1" x14ac:dyDescent="0.25">
      <c r="A16" s="51" t="s">
        <v>82</v>
      </c>
      <c r="B16" s="3" t="s">
        <v>0</v>
      </c>
      <c r="C16" s="48" t="s">
        <v>100</v>
      </c>
      <c r="D16" s="4" t="s">
        <v>1</v>
      </c>
      <c r="E16" s="6" t="s">
        <v>76</v>
      </c>
      <c r="F16" s="39">
        <v>1900</v>
      </c>
    </row>
    <row r="17" spans="1:7" ht="16.5" customHeight="1" outlineLevel="1" x14ac:dyDescent="0.25">
      <c r="A17" s="37" t="s">
        <v>59</v>
      </c>
      <c r="B17" s="3" t="s">
        <v>0</v>
      </c>
      <c r="C17" s="48" t="s">
        <v>83</v>
      </c>
      <c r="D17" s="4" t="s">
        <v>1</v>
      </c>
      <c r="E17" s="6" t="s">
        <v>0</v>
      </c>
      <c r="F17" s="39">
        <f>F18</f>
        <v>7200</v>
      </c>
    </row>
    <row r="18" spans="1:7" ht="16.5" customHeight="1" outlineLevel="1" x14ac:dyDescent="0.25">
      <c r="A18" s="37" t="s">
        <v>60</v>
      </c>
      <c r="B18" s="3" t="s">
        <v>0</v>
      </c>
      <c r="C18" s="48" t="s">
        <v>108</v>
      </c>
      <c r="D18" s="4" t="s">
        <v>1</v>
      </c>
      <c r="E18" s="6" t="s">
        <v>76</v>
      </c>
      <c r="F18" s="39">
        <v>7200</v>
      </c>
    </row>
    <row r="19" spans="1:7" ht="16.5" customHeight="1" outlineLevel="1" x14ac:dyDescent="0.25">
      <c r="A19" s="37" t="s">
        <v>61</v>
      </c>
      <c r="B19" s="3" t="s">
        <v>0</v>
      </c>
      <c r="C19" s="48" t="s">
        <v>84</v>
      </c>
      <c r="D19" s="4" t="s">
        <v>1</v>
      </c>
      <c r="E19" s="6" t="s">
        <v>0</v>
      </c>
      <c r="F19" s="39">
        <f>F20+F21</f>
        <v>4350.7</v>
      </c>
    </row>
    <row r="20" spans="1:7" ht="93" customHeight="1" outlineLevel="1" x14ac:dyDescent="0.25">
      <c r="A20" s="37" t="s">
        <v>62</v>
      </c>
      <c r="B20" s="3" t="s">
        <v>0</v>
      </c>
      <c r="C20" s="48" t="s">
        <v>91</v>
      </c>
      <c r="D20" s="4" t="s">
        <v>1</v>
      </c>
      <c r="E20" s="6" t="s">
        <v>85</v>
      </c>
      <c r="F20" s="39">
        <v>4347.7</v>
      </c>
    </row>
    <row r="21" spans="1:7" ht="79.5" customHeight="1" outlineLevel="1" x14ac:dyDescent="0.25">
      <c r="A21" s="51" t="s">
        <v>86</v>
      </c>
      <c r="B21" s="3" t="s">
        <v>0</v>
      </c>
      <c r="C21" s="48" t="s">
        <v>92</v>
      </c>
      <c r="D21" s="4" t="s">
        <v>1</v>
      </c>
      <c r="E21" s="6" t="s">
        <v>85</v>
      </c>
      <c r="F21" s="39">
        <v>3</v>
      </c>
    </row>
    <row r="22" spans="1:7" ht="16.5" customHeight="1" outlineLevel="1" x14ac:dyDescent="0.25">
      <c r="A22" s="37" t="s">
        <v>63</v>
      </c>
      <c r="B22" s="3" t="s">
        <v>0</v>
      </c>
      <c r="C22" s="48" t="s">
        <v>87</v>
      </c>
      <c r="D22" s="4" t="s">
        <v>1</v>
      </c>
      <c r="E22" s="6" t="s">
        <v>0</v>
      </c>
      <c r="F22" s="39">
        <f>F23</f>
        <v>260</v>
      </c>
    </row>
    <row r="23" spans="1:7" ht="16.5" customHeight="1" outlineLevel="1" x14ac:dyDescent="0.25">
      <c r="A23" s="37" t="s">
        <v>64</v>
      </c>
      <c r="B23" s="3" t="s">
        <v>0</v>
      </c>
      <c r="C23" s="48" t="s">
        <v>88</v>
      </c>
      <c r="D23" s="4" t="s">
        <v>1</v>
      </c>
      <c r="E23" s="6" t="s">
        <v>85</v>
      </c>
      <c r="F23" s="39">
        <v>260</v>
      </c>
    </row>
    <row r="24" spans="1:7" ht="16.5" customHeight="1" outlineLevel="1" x14ac:dyDescent="0.25">
      <c r="A24" s="37" t="s">
        <v>65</v>
      </c>
      <c r="B24" s="3" t="s">
        <v>0</v>
      </c>
      <c r="C24" s="48" t="s">
        <v>102</v>
      </c>
      <c r="D24" s="4" t="s">
        <v>1</v>
      </c>
      <c r="E24" s="6" t="s">
        <v>0</v>
      </c>
      <c r="F24" s="39">
        <f>F25+F26</f>
        <v>12943</v>
      </c>
    </row>
    <row r="25" spans="1:7" ht="16.5" customHeight="1" outlineLevel="1" x14ac:dyDescent="0.25">
      <c r="A25" s="37" t="s">
        <v>66</v>
      </c>
      <c r="B25" s="3" t="s">
        <v>0</v>
      </c>
      <c r="C25" s="48" t="s">
        <v>90</v>
      </c>
      <c r="D25" s="4" t="s">
        <v>1</v>
      </c>
      <c r="E25" s="6" t="s">
        <v>89</v>
      </c>
      <c r="F25" s="39">
        <v>12755</v>
      </c>
    </row>
    <row r="26" spans="1:7" ht="16.5" customHeight="1" outlineLevel="1" x14ac:dyDescent="0.25">
      <c r="A26" s="37" t="s">
        <v>67</v>
      </c>
      <c r="B26" s="3" t="s">
        <v>0</v>
      </c>
      <c r="C26" s="48" t="s">
        <v>103</v>
      </c>
      <c r="D26" s="4" t="s">
        <v>1</v>
      </c>
      <c r="E26" s="6" t="s">
        <v>89</v>
      </c>
      <c r="F26" s="39">
        <v>188</v>
      </c>
    </row>
    <row r="27" spans="1:7" ht="16.5" customHeight="1" outlineLevel="1" x14ac:dyDescent="0.25">
      <c r="A27" s="37" t="s">
        <v>68</v>
      </c>
      <c r="B27" s="3" t="s">
        <v>0</v>
      </c>
      <c r="C27" s="48" t="s">
        <v>104</v>
      </c>
      <c r="D27" s="4" t="s">
        <v>1</v>
      </c>
      <c r="E27" s="6" t="s">
        <v>0</v>
      </c>
      <c r="F27" s="39">
        <f>F28+F29</f>
        <v>412.7</v>
      </c>
    </row>
    <row r="28" spans="1:7" ht="84" customHeight="1" outlineLevel="1" x14ac:dyDescent="0.25">
      <c r="A28" s="37" t="s">
        <v>69</v>
      </c>
      <c r="B28" s="3" t="s">
        <v>0</v>
      </c>
      <c r="C28" s="49" t="s">
        <v>93</v>
      </c>
      <c r="D28" s="4" t="s">
        <v>1</v>
      </c>
      <c r="E28" s="6" t="s">
        <v>0</v>
      </c>
      <c r="F28" s="39">
        <v>102.7</v>
      </c>
    </row>
    <row r="29" spans="1:7" ht="30.75" customHeight="1" outlineLevel="1" x14ac:dyDescent="0.25">
      <c r="A29" s="51" t="s">
        <v>94</v>
      </c>
      <c r="B29" s="3" t="s">
        <v>0</v>
      </c>
      <c r="C29" s="58" t="s">
        <v>127</v>
      </c>
      <c r="D29" s="4" t="s">
        <v>1</v>
      </c>
      <c r="E29" s="6" t="s">
        <v>0</v>
      </c>
      <c r="F29" s="39">
        <v>310</v>
      </c>
      <c r="G29" s="57"/>
    </row>
    <row r="30" spans="1:7" ht="16.5" customHeight="1" outlineLevel="1" x14ac:dyDescent="0.25">
      <c r="A30" s="37" t="s">
        <v>70</v>
      </c>
      <c r="B30" s="3" t="s">
        <v>0</v>
      </c>
      <c r="C30" s="48" t="s">
        <v>105</v>
      </c>
      <c r="D30" s="4" t="s">
        <v>1</v>
      </c>
      <c r="E30" s="6" t="s">
        <v>0</v>
      </c>
      <c r="F30" s="39">
        <f>F31+F32+F33</f>
        <v>721</v>
      </c>
    </row>
    <row r="31" spans="1:7" ht="16.5" customHeight="1" outlineLevel="1" x14ac:dyDescent="0.25">
      <c r="A31" s="37" t="s">
        <v>71</v>
      </c>
      <c r="B31" s="3" t="s">
        <v>0</v>
      </c>
      <c r="C31" s="48" t="s">
        <v>96</v>
      </c>
      <c r="D31" s="4" t="s">
        <v>1</v>
      </c>
      <c r="E31" s="6" t="s">
        <v>95</v>
      </c>
      <c r="F31" s="39">
        <f>59</f>
        <v>59</v>
      </c>
    </row>
    <row r="32" spans="1:7" ht="115.5" customHeight="1" outlineLevel="1" x14ac:dyDescent="0.25">
      <c r="A32" s="37" t="s">
        <v>116</v>
      </c>
      <c r="B32" s="46" t="s">
        <v>0</v>
      </c>
      <c r="C32" s="36" t="s">
        <v>117</v>
      </c>
      <c r="D32" s="45" t="s">
        <v>1</v>
      </c>
      <c r="E32" s="47" t="s">
        <v>95</v>
      </c>
      <c r="F32" s="39">
        <v>2</v>
      </c>
    </row>
    <row r="33" spans="1:6" ht="18" customHeight="1" outlineLevel="1" x14ac:dyDescent="0.25">
      <c r="A33" s="37" t="s">
        <v>72</v>
      </c>
      <c r="B33" s="3" t="s">
        <v>0</v>
      </c>
      <c r="C33" s="48" t="s">
        <v>97</v>
      </c>
      <c r="D33" s="4" t="s">
        <v>1</v>
      </c>
      <c r="E33" s="6" t="s">
        <v>95</v>
      </c>
      <c r="F33" s="39">
        <v>660</v>
      </c>
    </row>
    <row r="34" spans="1:6" ht="16.5" customHeight="1" outlineLevel="1" x14ac:dyDescent="0.25">
      <c r="A34" s="50" t="s">
        <v>98</v>
      </c>
      <c r="B34" s="46" t="s">
        <v>0</v>
      </c>
      <c r="C34" s="36" t="s">
        <v>106</v>
      </c>
      <c r="D34" s="45" t="s">
        <v>1</v>
      </c>
      <c r="E34" s="47" t="s">
        <v>0</v>
      </c>
      <c r="F34" s="39">
        <f>F35</f>
        <v>105.95884</v>
      </c>
    </row>
    <row r="35" spans="1:6" ht="16.5" customHeight="1" outlineLevel="1" x14ac:dyDescent="0.3">
      <c r="A35" s="52" t="s">
        <v>99</v>
      </c>
      <c r="B35" s="3" t="s">
        <v>0</v>
      </c>
      <c r="C35" s="48" t="s">
        <v>107</v>
      </c>
      <c r="D35" s="4" t="s">
        <v>1</v>
      </c>
      <c r="E35" s="6" t="s">
        <v>4</v>
      </c>
      <c r="F35" s="39">
        <f>131.5-25.54116</f>
        <v>105.95884</v>
      </c>
    </row>
    <row r="36" spans="1:6" ht="21" customHeight="1" outlineLevel="2" x14ac:dyDescent="0.25">
      <c r="A36" s="20" t="s">
        <v>16</v>
      </c>
      <c r="B36" s="42" t="s">
        <v>0</v>
      </c>
      <c r="C36" s="35" t="s">
        <v>128</v>
      </c>
      <c r="D36" s="43" t="s">
        <v>1</v>
      </c>
      <c r="E36" s="44" t="s">
        <v>0</v>
      </c>
      <c r="F36" s="5">
        <f>F37+F86+F88+F90</f>
        <v>605996.80000000005</v>
      </c>
    </row>
    <row r="37" spans="1:6" ht="31.5" outlineLevel="2" x14ac:dyDescent="0.25">
      <c r="A37" s="21" t="s">
        <v>17</v>
      </c>
      <c r="B37" s="3" t="s">
        <v>0</v>
      </c>
      <c r="C37" s="30" t="s">
        <v>129</v>
      </c>
      <c r="D37" s="4" t="s">
        <v>1</v>
      </c>
      <c r="E37" s="6" t="s">
        <v>12</v>
      </c>
      <c r="F37" s="2">
        <f>F38+F41+F60+F76</f>
        <v>605463.28</v>
      </c>
    </row>
    <row r="38" spans="1:6" ht="18.75" customHeight="1" outlineLevel="6" x14ac:dyDescent="0.25">
      <c r="A38" s="20" t="s">
        <v>18</v>
      </c>
      <c r="B38" s="7" t="s">
        <v>0</v>
      </c>
      <c r="C38" s="29" t="s">
        <v>130</v>
      </c>
      <c r="D38" s="8" t="s">
        <v>1</v>
      </c>
      <c r="E38" s="9" t="s">
        <v>12</v>
      </c>
      <c r="F38" s="2">
        <f>F39</f>
        <v>108154</v>
      </c>
    </row>
    <row r="39" spans="1:6" ht="18.75" customHeight="1" outlineLevel="6" x14ac:dyDescent="0.25">
      <c r="A39" s="21" t="s">
        <v>19</v>
      </c>
      <c r="B39" s="3" t="s">
        <v>0</v>
      </c>
      <c r="C39" s="30" t="s">
        <v>131</v>
      </c>
      <c r="D39" s="4" t="s">
        <v>1</v>
      </c>
      <c r="E39" s="6" t="s">
        <v>12</v>
      </c>
      <c r="F39" s="2">
        <f>F40</f>
        <v>108154</v>
      </c>
    </row>
    <row r="40" spans="1:6" ht="31.5" outlineLevel="6" x14ac:dyDescent="0.25">
      <c r="A40" s="21" t="s">
        <v>20</v>
      </c>
      <c r="B40" s="3" t="s">
        <v>5</v>
      </c>
      <c r="C40" s="30" t="s">
        <v>132</v>
      </c>
      <c r="D40" s="4" t="s">
        <v>1</v>
      </c>
      <c r="E40" s="6" t="s">
        <v>12</v>
      </c>
      <c r="F40" s="60">
        <v>108154</v>
      </c>
    </row>
    <row r="41" spans="1:6" ht="31.5" outlineLevel="6" x14ac:dyDescent="0.25">
      <c r="A41" s="20" t="s">
        <v>21</v>
      </c>
      <c r="B41" s="7" t="s">
        <v>0</v>
      </c>
      <c r="C41" s="29" t="s">
        <v>133</v>
      </c>
      <c r="D41" s="8" t="s">
        <v>1</v>
      </c>
      <c r="E41" s="9" t="s">
        <v>12</v>
      </c>
      <c r="F41" s="2">
        <f>F42+F44+F46+F48+F50+F52+F54+F56</f>
        <v>273252.73</v>
      </c>
    </row>
    <row r="42" spans="1:6" s="18" customFormat="1" ht="81" customHeight="1" outlineLevel="6" x14ac:dyDescent="0.25">
      <c r="A42" s="21" t="s">
        <v>22</v>
      </c>
      <c r="B42" s="3" t="s">
        <v>0</v>
      </c>
      <c r="C42" s="30" t="s">
        <v>134</v>
      </c>
      <c r="D42" s="4" t="s">
        <v>1</v>
      </c>
      <c r="E42" s="6" t="s">
        <v>12</v>
      </c>
      <c r="F42" s="61">
        <f>F43</f>
        <v>40188</v>
      </c>
    </row>
    <row r="43" spans="1:6" ht="76.5" customHeight="1" outlineLevel="6" x14ac:dyDescent="0.25">
      <c r="A43" s="21" t="s">
        <v>23</v>
      </c>
      <c r="B43" s="3" t="s">
        <v>3</v>
      </c>
      <c r="C43" s="30" t="s">
        <v>135</v>
      </c>
      <c r="D43" s="4" t="s">
        <v>1</v>
      </c>
      <c r="E43" s="6" t="s">
        <v>12</v>
      </c>
      <c r="F43" s="60">
        <v>40188</v>
      </c>
    </row>
    <row r="44" spans="1:6" ht="47.25" hidden="1" outlineLevel="6" x14ac:dyDescent="0.25">
      <c r="A44" s="21" t="s">
        <v>24</v>
      </c>
      <c r="B44" s="3" t="s">
        <v>0</v>
      </c>
      <c r="C44" s="30" t="s">
        <v>10</v>
      </c>
      <c r="D44" s="4" t="s">
        <v>1</v>
      </c>
      <c r="E44" s="6" t="s">
        <v>12</v>
      </c>
      <c r="F44" s="5">
        <f>F45</f>
        <v>0</v>
      </c>
    </row>
    <row r="45" spans="1:6" ht="47.25" hidden="1" outlineLevel="6" x14ac:dyDescent="0.25">
      <c r="A45" s="21" t="s">
        <v>25</v>
      </c>
      <c r="B45" s="3" t="s">
        <v>2</v>
      </c>
      <c r="C45" s="30" t="s">
        <v>11</v>
      </c>
      <c r="D45" s="4" t="s">
        <v>1</v>
      </c>
      <c r="E45" s="6" t="s">
        <v>12</v>
      </c>
      <c r="F45" s="60">
        <v>0</v>
      </c>
    </row>
    <row r="46" spans="1:6" ht="63" outlineLevel="6" x14ac:dyDescent="0.25">
      <c r="A46" s="54" t="s">
        <v>118</v>
      </c>
      <c r="B46" s="3" t="s">
        <v>0</v>
      </c>
      <c r="C46" s="30" t="s">
        <v>136</v>
      </c>
      <c r="D46" s="4" t="s">
        <v>1</v>
      </c>
      <c r="E46" s="6" t="s">
        <v>12</v>
      </c>
      <c r="F46" s="5">
        <f>F47</f>
        <v>656.5</v>
      </c>
    </row>
    <row r="47" spans="1:6" ht="63" outlineLevel="6" x14ac:dyDescent="0.25">
      <c r="A47" s="54" t="s">
        <v>119</v>
      </c>
      <c r="B47" s="11" t="s">
        <v>2</v>
      </c>
      <c r="C47" s="30" t="s">
        <v>137</v>
      </c>
      <c r="D47" s="4" t="s">
        <v>1</v>
      </c>
      <c r="E47" s="6" t="s">
        <v>12</v>
      </c>
      <c r="F47" s="60">
        <f>656.3+0.2</f>
        <v>656.5</v>
      </c>
    </row>
    <row r="48" spans="1:6" ht="46.5" hidden="1" customHeight="1" outlineLevel="6" x14ac:dyDescent="0.25">
      <c r="A48" s="54" t="s">
        <v>110</v>
      </c>
      <c r="B48" s="11" t="s">
        <v>0</v>
      </c>
      <c r="C48" s="30" t="s">
        <v>111</v>
      </c>
      <c r="D48" s="4" t="s">
        <v>1</v>
      </c>
      <c r="E48" s="6" t="s">
        <v>12</v>
      </c>
      <c r="F48" s="60">
        <f>F49</f>
        <v>0</v>
      </c>
    </row>
    <row r="49" spans="1:6" ht="52.5" hidden="1" customHeight="1" outlineLevel="6" x14ac:dyDescent="0.25">
      <c r="A49" s="55" t="s">
        <v>112</v>
      </c>
      <c r="B49" s="15" t="s">
        <v>3</v>
      </c>
      <c r="C49" s="30" t="s">
        <v>113</v>
      </c>
      <c r="D49" s="4" t="s">
        <v>1</v>
      </c>
      <c r="E49" s="6" t="s">
        <v>12</v>
      </c>
      <c r="F49" s="60"/>
    </row>
    <row r="50" spans="1:6" ht="62.25" customHeight="1" outlineLevel="6" x14ac:dyDescent="0.25">
      <c r="A50" s="22" t="s">
        <v>42</v>
      </c>
      <c r="B50" s="17" t="s">
        <v>0</v>
      </c>
      <c r="C50" s="30" t="s">
        <v>138</v>
      </c>
      <c r="D50" s="4" t="s">
        <v>1</v>
      </c>
      <c r="E50" s="6" t="s">
        <v>12</v>
      </c>
      <c r="F50" s="5">
        <f>F51</f>
        <v>3130</v>
      </c>
    </row>
    <row r="51" spans="1:6" ht="63" outlineLevel="6" x14ac:dyDescent="0.25">
      <c r="A51" s="22" t="s">
        <v>43</v>
      </c>
      <c r="B51" s="3" t="s">
        <v>2</v>
      </c>
      <c r="C51" s="30" t="s">
        <v>139</v>
      </c>
      <c r="D51" s="4" t="s">
        <v>1</v>
      </c>
      <c r="E51" s="6" t="s">
        <v>12</v>
      </c>
      <c r="F51" s="60">
        <f>3319-189</f>
        <v>3130</v>
      </c>
    </row>
    <row r="52" spans="1:6" ht="19.5" customHeight="1" outlineLevel="6" x14ac:dyDescent="0.25">
      <c r="A52" s="22" t="s">
        <v>51</v>
      </c>
      <c r="B52" s="3" t="s">
        <v>0</v>
      </c>
      <c r="C52" s="30" t="s">
        <v>140</v>
      </c>
      <c r="D52" s="4" t="s">
        <v>1</v>
      </c>
      <c r="E52" s="6" t="s">
        <v>12</v>
      </c>
      <c r="F52" s="5">
        <f>F53</f>
        <v>78.900000000000006</v>
      </c>
    </row>
    <row r="53" spans="1:6" ht="31.5" outlineLevel="6" x14ac:dyDescent="0.25">
      <c r="A53" s="22" t="s">
        <v>52</v>
      </c>
      <c r="B53" s="3" t="s">
        <v>3</v>
      </c>
      <c r="C53" s="30" t="s">
        <v>141</v>
      </c>
      <c r="D53" s="4" t="s">
        <v>1</v>
      </c>
      <c r="E53" s="6" t="s">
        <v>12</v>
      </c>
      <c r="F53" s="60">
        <v>78.900000000000006</v>
      </c>
    </row>
    <row r="54" spans="1:6" ht="31.5" outlineLevel="6" x14ac:dyDescent="0.25">
      <c r="A54" s="56" t="s">
        <v>120</v>
      </c>
      <c r="B54" s="3" t="s">
        <v>0</v>
      </c>
      <c r="C54" s="30" t="s">
        <v>142</v>
      </c>
      <c r="D54" s="4" t="s">
        <v>1</v>
      </c>
      <c r="E54" s="6" t="s">
        <v>12</v>
      </c>
      <c r="F54" s="5">
        <f>F55</f>
        <v>94941.52</v>
      </c>
    </row>
    <row r="55" spans="1:6" ht="31.5" outlineLevel="6" x14ac:dyDescent="0.25">
      <c r="A55" s="56" t="s">
        <v>121</v>
      </c>
      <c r="B55" s="3" t="s">
        <v>2</v>
      </c>
      <c r="C55" s="30" t="s">
        <v>143</v>
      </c>
      <c r="D55" s="4" t="s">
        <v>1</v>
      </c>
      <c r="E55" s="6" t="s">
        <v>12</v>
      </c>
      <c r="F55" s="60">
        <f>89565.5+7369.36+2103.2-4096.54</f>
        <v>94941.52</v>
      </c>
    </row>
    <row r="56" spans="1:6" ht="18.75" customHeight="1" outlineLevel="2" x14ac:dyDescent="0.25">
      <c r="A56" s="21" t="s">
        <v>26</v>
      </c>
      <c r="B56" s="3" t="s">
        <v>0</v>
      </c>
      <c r="C56" s="30" t="s">
        <v>144</v>
      </c>
      <c r="D56" s="4" t="s">
        <v>1</v>
      </c>
      <c r="E56" s="6" t="s">
        <v>12</v>
      </c>
      <c r="F56" s="2">
        <f>F57+F58+F59</f>
        <v>134257.81</v>
      </c>
    </row>
    <row r="57" spans="1:6" ht="18.75" customHeight="1" outlineLevel="2" x14ac:dyDescent="0.25">
      <c r="A57" s="21" t="s">
        <v>27</v>
      </c>
      <c r="B57" s="3" t="s">
        <v>2</v>
      </c>
      <c r="C57" s="30" t="s">
        <v>145</v>
      </c>
      <c r="D57" s="4" t="s">
        <v>1</v>
      </c>
      <c r="E57" s="6" t="s">
        <v>12</v>
      </c>
      <c r="F57" s="60">
        <f>346.32+1500+84.82</f>
        <v>1931.1399999999999</v>
      </c>
    </row>
    <row r="58" spans="1:6" ht="18.75" customHeight="1" outlineLevel="2" x14ac:dyDescent="0.25">
      <c r="A58" s="21" t="s">
        <v>27</v>
      </c>
      <c r="B58" s="3" t="s">
        <v>5</v>
      </c>
      <c r="C58" s="30" t="s">
        <v>146</v>
      </c>
      <c r="D58" s="4" t="s">
        <v>1</v>
      </c>
      <c r="E58" s="6" t="s">
        <v>12</v>
      </c>
      <c r="F58" s="60">
        <f>98676+4301.8+3781.7</f>
        <v>106759.5</v>
      </c>
    </row>
    <row r="59" spans="1:6" ht="18.75" customHeight="1" outlineLevel="2" x14ac:dyDescent="0.25">
      <c r="A59" s="21" t="s">
        <v>27</v>
      </c>
      <c r="B59" s="3" t="s">
        <v>3</v>
      </c>
      <c r="C59" s="30" t="s">
        <v>145</v>
      </c>
      <c r="D59" s="4" t="s">
        <v>1</v>
      </c>
      <c r="E59" s="6" t="s">
        <v>12</v>
      </c>
      <c r="F59" s="60">
        <f>13636.27+590+5980+6623.6-1262.7</f>
        <v>25567.170000000002</v>
      </c>
    </row>
    <row r="60" spans="1:6" ht="33" outlineLevel="6" x14ac:dyDescent="0.25">
      <c r="A60" s="23" t="s">
        <v>28</v>
      </c>
      <c r="B60" s="7" t="s">
        <v>0</v>
      </c>
      <c r="C60" s="29" t="s">
        <v>147</v>
      </c>
      <c r="D60" s="8" t="s">
        <v>1</v>
      </c>
      <c r="E60" s="9" t="s">
        <v>12</v>
      </c>
      <c r="F60" s="2">
        <f>F61+F65+F67+F69+F71+F73</f>
        <v>134976.80000000002</v>
      </c>
    </row>
    <row r="61" spans="1:6" ht="31.5" outlineLevel="6" x14ac:dyDescent="0.25">
      <c r="A61" s="24" t="s">
        <v>29</v>
      </c>
      <c r="B61" s="3" t="s">
        <v>0</v>
      </c>
      <c r="C61" s="30" t="s">
        <v>148</v>
      </c>
      <c r="D61" s="4" t="s">
        <v>1</v>
      </c>
      <c r="E61" s="6" t="s">
        <v>12</v>
      </c>
      <c r="F61" s="2">
        <f>F62+F63+F64</f>
        <v>13919.300000000001</v>
      </c>
    </row>
    <row r="62" spans="1:6" ht="31.5" outlineLevel="6" x14ac:dyDescent="0.25">
      <c r="A62" s="21" t="s">
        <v>30</v>
      </c>
      <c r="B62" s="3" t="s">
        <v>2</v>
      </c>
      <c r="C62" s="30" t="s">
        <v>149</v>
      </c>
      <c r="D62" s="4" t="s">
        <v>1</v>
      </c>
      <c r="E62" s="6" t="s">
        <v>12</v>
      </c>
      <c r="F62" s="60">
        <v>9282.7000000000007</v>
      </c>
    </row>
    <row r="63" spans="1:6" ht="31.5" outlineLevel="6" x14ac:dyDescent="0.25">
      <c r="A63" s="21" t="s">
        <v>30</v>
      </c>
      <c r="B63" s="3" t="s">
        <v>5</v>
      </c>
      <c r="C63" s="30" t="s">
        <v>149</v>
      </c>
      <c r="D63" s="4" t="s">
        <v>1</v>
      </c>
      <c r="E63" s="6" t="s">
        <v>12</v>
      </c>
      <c r="F63" s="60">
        <v>2388</v>
      </c>
    </row>
    <row r="64" spans="1:6" ht="31.5" outlineLevel="6" x14ac:dyDescent="0.25">
      <c r="A64" s="21" t="s">
        <v>30</v>
      </c>
      <c r="B64" s="3" t="s">
        <v>3</v>
      </c>
      <c r="C64" s="30" t="s">
        <v>149</v>
      </c>
      <c r="D64" s="4" t="s">
        <v>1</v>
      </c>
      <c r="E64" s="6" t="s">
        <v>12</v>
      </c>
      <c r="F64" s="60">
        <v>2248.6</v>
      </c>
    </row>
    <row r="65" spans="1:6" ht="47.25" outlineLevel="6" x14ac:dyDescent="0.25">
      <c r="A65" s="21" t="s">
        <v>31</v>
      </c>
      <c r="B65" s="3" t="s">
        <v>0</v>
      </c>
      <c r="C65" s="30" t="s">
        <v>150</v>
      </c>
      <c r="D65" s="4" t="s">
        <v>1</v>
      </c>
      <c r="E65" s="6" t="s">
        <v>12</v>
      </c>
      <c r="F65" s="2">
        <f>F66</f>
        <v>2674</v>
      </c>
    </row>
    <row r="66" spans="1:6" ht="47.25" outlineLevel="6" x14ac:dyDescent="0.25">
      <c r="A66" s="21" t="s">
        <v>32</v>
      </c>
      <c r="B66" s="3" t="s">
        <v>2</v>
      </c>
      <c r="C66" s="30" t="s">
        <v>151</v>
      </c>
      <c r="D66" s="4" t="s">
        <v>1</v>
      </c>
      <c r="E66" s="6" t="s">
        <v>12</v>
      </c>
      <c r="F66" s="60">
        <f>2374+1800-1500</f>
        <v>2674</v>
      </c>
    </row>
    <row r="67" spans="1:6" ht="77.25" customHeight="1" outlineLevel="2" x14ac:dyDescent="0.25">
      <c r="A67" s="21" t="s">
        <v>33</v>
      </c>
      <c r="B67" s="3" t="s">
        <v>0</v>
      </c>
      <c r="C67" s="30" t="s">
        <v>152</v>
      </c>
      <c r="D67" s="4" t="s">
        <v>1</v>
      </c>
      <c r="E67" s="6" t="s">
        <v>12</v>
      </c>
      <c r="F67" s="2">
        <f>F68</f>
        <v>449</v>
      </c>
    </row>
    <row r="68" spans="1:6" ht="77.25" customHeight="1" outlineLevel="2" x14ac:dyDescent="0.25">
      <c r="A68" s="21" t="s">
        <v>34</v>
      </c>
      <c r="B68" s="3" t="s">
        <v>2</v>
      </c>
      <c r="C68" s="30" t="s">
        <v>153</v>
      </c>
      <c r="D68" s="4" t="s">
        <v>1</v>
      </c>
      <c r="E68" s="6" t="s">
        <v>12</v>
      </c>
      <c r="F68" s="60">
        <v>449</v>
      </c>
    </row>
    <row r="69" spans="1:6" ht="63" hidden="1" outlineLevel="6" x14ac:dyDescent="0.25">
      <c r="A69" s="21" t="s">
        <v>35</v>
      </c>
      <c r="B69" s="3" t="s">
        <v>0</v>
      </c>
      <c r="C69" s="30" t="s">
        <v>7</v>
      </c>
      <c r="D69" s="4" t="s">
        <v>1</v>
      </c>
      <c r="E69" s="6" t="s">
        <v>12</v>
      </c>
      <c r="F69" s="5">
        <f>F70</f>
        <v>0</v>
      </c>
    </row>
    <row r="70" spans="1:6" ht="63" hidden="1" outlineLevel="6" x14ac:dyDescent="0.25">
      <c r="A70" s="21" t="s">
        <v>36</v>
      </c>
      <c r="B70" s="3" t="s">
        <v>3</v>
      </c>
      <c r="C70" s="30" t="s">
        <v>8</v>
      </c>
      <c r="D70" s="4" t="s">
        <v>1</v>
      </c>
      <c r="E70" s="6" t="s">
        <v>12</v>
      </c>
      <c r="F70" s="60">
        <v>0</v>
      </c>
    </row>
    <row r="71" spans="1:6" ht="65.25" customHeight="1" outlineLevel="6" x14ac:dyDescent="0.25">
      <c r="A71" s="21" t="s">
        <v>37</v>
      </c>
      <c r="B71" s="3" t="s">
        <v>0</v>
      </c>
      <c r="C71" s="30" t="s">
        <v>154</v>
      </c>
      <c r="D71" s="4" t="s">
        <v>1</v>
      </c>
      <c r="E71" s="6" t="s">
        <v>12</v>
      </c>
      <c r="F71" s="5">
        <f>F72</f>
        <v>6.7</v>
      </c>
    </row>
    <row r="72" spans="1:6" ht="60" customHeight="1" outlineLevel="6" x14ac:dyDescent="0.25">
      <c r="A72" s="21" t="s">
        <v>38</v>
      </c>
      <c r="B72" s="3" t="s">
        <v>3</v>
      </c>
      <c r="C72" s="30" t="s">
        <v>154</v>
      </c>
      <c r="D72" s="4" t="s">
        <v>1</v>
      </c>
      <c r="E72" s="6" t="s">
        <v>12</v>
      </c>
      <c r="F72" s="60">
        <f>0.3+6.4</f>
        <v>6.7</v>
      </c>
    </row>
    <row r="73" spans="1:6" ht="18.75" customHeight="1" outlineLevel="2" x14ac:dyDescent="0.25">
      <c r="A73" s="21" t="s">
        <v>39</v>
      </c>
      <c r="B73" s="3" t="s">
        <v>0</v>
      </c>
      <c r="C73" s="30" t="s">
        <v>155</v>
      </c>
      <c r="D73" s="4" t="s">
        <v>1</v>
      </c>
      <c r="E73" s="6" t="s">
        <v>12</v>
      </c>
      <c r="F73" s="5">
        <f>F74+F75</f>
        <v>117927.8</v>
      </c>
    </row>
    <row r="74" spans="1:6" ht="18.75" customHeight="1" outlineLevel="3" x14ac:dyDescent="0.25">
      <c r="A74" s="21" t="s">
        <v>40</v>
      </c>
      <c r="B74" s="3" t="s">
        <v>2</v>
      </c>
      <c r="C74" s="30" t="s">
        <v>156</v>
      </c>
      <c r="D74" s="4" t="s">
        <v>1</v>
      </c>
      <c r="E74" s="6" t="s">
        <v>12</v>
      </c>
      <c r="F74" s="60">
        <f>101804+7510+845.8+855.3+3817+22.2</f>
        <v>114854.3</v>
      </c>
    </row>
    <row r="75" spans="1:6" ht="18.75" customHeight="1" outlineLevel="4" x14ac:dyDescent="0.25">
      <c r="A75" s="21" t="s">
        <v>40</v>
      </c>
      <c r="B75" s="3" t="s">
        <v>3</v>
      </c>
      <c r="C75" s="30" t="s">
        <v>157</v>
      </c>
      <c r="D75" s="4" t="s">
        <v>1</v>
      </c>
      <c r="E75" s="6" t="s">
        <v>12</v>
      </c>
      <c r="F75" s="60">
        <v>3073.5</v>
      </c>
    </row>
    <row r="76" spans="1:6" ht="21.75" customHeight="1" outlineLevel="6" x14ac:dyDescent="0.25">
      <c r="A76" s="25" t="s">
        <v>48</v>
      </c>
      <c r="B76" s="7" t="s">
        <v>0</v>
      </c>
      <c r="C76" s="29" t="s">
        <v>158</v>
      </c>
      <c r="D76" s="8" t="s">
        <v>1</v>
      </c>
      <c r="E76" s="9" t="s">
        <v>12</v>
      </c>
      <c r="F76" s="5">
        <f>F77+F80+F82</f>
        <v>89079.75</v>
      </c>
    </row>
    <row r="77" spans="1:6" ht="59.25" customHeight="1" outlineLevel="6" x14ac:dyDescent="0.25">
      <c r="A77" s="21" t="s">
        <v>46</v>
      </c>
      <c r="B77" s="3" t="s">
        <v>0</v>
      </c>
      <c r="C77" s="30" t="s">
        <v>159</v>
      </c>
      <c r="D77" s="4" t="s">
        <v>1</v>
      </c>
      <c r="E77" s="6" t="s">
        <v>12</v>
      </c>
      <c r="F77" s="5">
        <f>F79+F78</f>
        <v>398.75</v>
      </c>
    </row>
    <row r="78" spans="1:6" ht="63" outlineLevel="6" x14ac:dyDescent="0.25">
      <c r="A78" s="21" t="s">
        <v>47</v>
      </c>
      <c r="B78" s="3" t="s">
        <v>5</v>
      </c>
      <c r="C78" s="30" t="s">
        <v>160</v>
      </c>
      <c r="D78" s="4" t="s">
        <v>1</v>
      </c>
      <c r="E78" s="6" t="s">
        <v>12</v>
      </c>
      <c r="F78" s="60">
        <v>392.9</v>
      </c>
    </row>
    <row r="79" spans="1:6" ht="63" outlineLevel="6" x14ac:dyDescent="0.25">
      <c r="A79" s="21" t="s">
        <v>47</v>
      </c>
      <c r="B79" s="3" t="s">
        <v>3</v>
      </c>
      <c r="C79" s="30" t="s">
        <v>160</v>
      </c>
      <c r="D79" s="4" t="s">
        <v>1</v>
      </c>
      <c r="E79" s="6" t="s">
        <v>12</v>
      </c>
      <c r="F79" s="60">
        <v>5.85</v>
      </c>
    </row>
    <row r="80" spans="1:6" ht="63" outlineLevel="3" x14ac:dyDescent="0.25">
      <c r="A80" s="21" t="s">
        <v>44</v>
      </c>
      <c r="B80" s="11" t="s">
        <v>0</v>
      </c>
      <c r="C80" s="31" t="s">
        <v>161</v>
      </c>
      <c r="D80" s="12" t="s">
        <v>1</v>
      </c>
      <c r="E80" s="13" t="s">
        <v>12</v>
      </c>
      <c r="F80" s="5">
        <f>F81</f>
        <v>8144.3</v>
      </c>
    </row>
    <row r="81" spans="1:6" ht="85.5" customHeight="1" outlineLevel="4" x14ac:dyDescent="0.25">
      <c r="A81" s="26" t="s">
        <v>45</v>
      </c>
      <c r="B81" s="15" t="s">
        <v>2</v>
      </c>
      <c r="C81" s="32" t="s">
        <v>162</v>
      </c>
      <c r="D81" s="14" t="s">
        <v>1</v>
      </c>
      <c r="E81" s="16" t="s">
        <v>12</v>
      </c>
      <c r="F81" s="60">
        <v>8144.3</v>
      </c>
    </row>
    <row r="82" spans="1:6" ht="22.5" customHeight="1" outlineLevel="2" x14ac:dyDescent="0.25">
      <c r="A82" s="21" t="s">
        <v>49</v>
      </c>
      <c r="B82" s="3" t="s">
        <v>0</v>
      </c>
      <c r="C82" s="30" t="s">
        <v>163</v>
      </c>
      <c r="D82" s="4" t="s">
        <v>1</v>
      </c>
      <c r="E82" s="6" t="s">
        <v>12</v>
      </c>
      <c r="F82" s="2">
        <f>F83+F84+F85</f>
        <v>80536.7</v>
      </c>
    </row>
    <row r="83" spans="1:6" ht="30.75" customHeight="1" outlineLevel="2" x14ac:dyDescent="0.25">
      <c r="A83" s="21" t="s">
        <v>50</v>
      </c>
      <c r="B83" s="3" t="s">
        <v>2</v>
      </c>
      <c r="C83" s="30" t="s">
        <v>164</v>
      </c>
      <c r="D83" s="4" t="s">
        <v>1</v>
      </c>
      <c r="E83" s="6" t="s">
        <v>12</v>
      </c>
      <c r="F83" s="62">
        <f>124.7+15.2+54.1</f>
        <v>194</v>
      </c>
    </row>
    <row r="84" spans="1:6" ht="24.75" hidden="1" customHeight="1" outlineLevel="2" x14ac:dyDescent="0.25">
      <c r="A84" s="21" t="s">
        <v>50</v>
      </c>
      <c r="B84" s="3" t="s">
        <v>5</v>
      </c>
      <c r="C84" s="30" t="s">
        <v>9</v>
      </c>
      <c r="D84" s="4" t="s">
        <v>1</v>
      </c>
      <c r="E84" s="6" t="s">
        <v>12</v>
      </c>
      <c r="F84" s="60"/>
    </row>
    <row r="85" spans="1:6" ht="28.5" customHeight="1" outlineLevel="2" x14ac:dyDescent="0.25">
      <c r="A85" s="21" t="s">
        <v>50</v>
      </c>
      <c r="B85" s="3" t="s">
        <v>3</v>
      </c>
      <c r="C85" s="30" t="s">
        <v>164</v>
      </c>
      <c r="D85" s="4" t="s">
        <v>1</v>
      </c>
      <c r="E85" s="6" t="s">
        <v>12</v>
      </c>
      <c r="F85" s="60">
        <f>750+2103.9+75300+52.5+309.1+1827.2</f>
        <v>80342.7</v>
      </c>
    </row>
    <row r="86" spans="1:6" ht="18.75" customHeight="1" outlineLevel="2" x14ac:dyDescent="0.25">
      <c r="A86" s="64" t="s">
        <v>172</v>
      </c>
      <c r="B86" s="3" t="s">
        <v>0</v>
      </c>
      <c r="C86" s="30" t="s">
        <v>169</v>
      </c>
      <c r="D86" s="4" t="s">
        <v>1</v>
      </c>
      <c r="E86" s="6" t="s">
        <v>12</v>
      </c>
      <c r="F86" s="5">
        <f>F87</f>
        <v>87</v>
      </c>
    </row>
    <row r="87" spans="1:6" ht="47.25" customHeight="1" outlineLevel="2" x14ac:dyDescent="0.25">
      <c r="A87" s="21" t="s">
        <v>171</v>
      </c>
      <c r="B87" s="3" t="s">
        <v>2</v>
      </c>
      <c r="C87" s="30" t="s">
        <v>170</v>
      </c>
      <c r="D87" s="4" t="s">
        <v>1</v>
      </c>
      <c r="E87" s="6" t="s">
        <v>12</v>
      </c>
      <c r="F87" s="60">
        <v>87</v>
      </c>
    </row>
    <row r="88" spans="1:6" ht="77.25" customHeight="1" outlineLevel="2" x14ac:dyDescent="0.25">
      <c r="A88" s="20" t="s">
        <v>126</v>
      </c>
      <c r="B88" s="3" t="s">
        <v>0</v>
      </c>
      <c r="C88" s="30" t="s">
        <v>165</v>
      </c>
      <c r="D88" s="4" t="s">
        <v>1</v>
      </c>
      <c r="E88" s="6" t="s">
        <v>12</v>
      </c>
      <c r="F88" s="5">
        <f>F89</f>
        <v>457.37</v>
      </c>
    </row>
    <row r="89" spans="1:6" ht="48" customHeight="1" outlineLevel="2" x14ac:dyDescent="0.25">
      <c r="A89" s="21" t="s">
        <v>125</v>
      </c>
      <c r="B89" s="3" t="s">
        <v>3</v>
      </c>
      <c r="C89" s="30" t="s">
        <v>166</v>
      </c>
      <c r="D89" s="4" t="s">
        <v>1</v>
      </c>
      <c r="E89" s="6" t="s">
        <v>12</v>
      </c>
      <c r="F89" s="60">
        <v>457.37</v>
      </c>
    </row>
    <row r="90" spans="1:6" ht="50.25" customHeight="1" outlineLevel="2" x14ac:dyDescent="0.25">
      <c r="A90" s="20" t="s">
        <v>124</v>
      </c>
      <c r="B90" s="3" t="s">
        <v>0</v>
      </c>
      <c r="C90" s="30" t="s">
        <v>167</v>
      </c>
      <c r="D90" s="4" t="s">
        <v>1</v>
      </c>
      <c r="E90" s="6" t="s">
        <v>12</v>
      </c>
      <c r="F90" s="5">
        <f>F91</f>
        <v>-10.85</v>
      </c>
    </row>
    <row r="91" spans="1:6" ht="51" customHeight="1" outlineLevel="2" x14ac:dyDescent="0.25">
      <c r="A91" s="21" t="s">
        <v>123</v>
      </c>
      <c r="B91" s="3" t="s">
        <v>3</v>
      </c>
      <c r="C91" s="30" t="s">
        <v>168</v>
      </c>
      <c r="D91" s="4" t="s">
        <v>1</v>
      </c>
      <c r="E91" s="6" t="s">
        <v>12</v>
      </c>
      <c r="F91" s="60">
        <f>-6.18+(-4.67)</f>
        <v>-10.85</v>
      </c>
    </row>
    <row r="92" spans="1:6" ht="21" customHeight="1" outlineLevel="3" x14ac:dyDescent="0.25">
      <c r="A92" s="65" t="s">
        <v>41</v>
      </c>
      <c r="B92" s="65"/>
      <c r="C92" s="66"/>
      <c r="D92" s="65"/>
      <c r="E92" s="65"/>
      <c r="F92" s="2">
        <f>F8+F36</f>
        <v>716390.15884000005</v>
      </c>
    </row>
    <row r="93" spans="1:6" outlineLevel="6" x14ac:dyDescent="0.25"/>
    <row r="94" spans="1:6" outlineLevel="6" x14ac:dyDescent="0.25"/>
    <row r="95" spans="1:6" outlineLevel="6" x14ac:dyDescent="0.25"/>
    <row r="96" spans="1:6" outlineLevel="3" x14ac:dyDescent="0.25"/>
    <row r="97" outlineLevel="4" x14ac:dyDescent="0.25"/>
    <row r="98" outlineLevel="6" x14ac:dyDescent="0.25"/>
    <row r="99" outlineLevel="4" x14ac:dyDescent="0.25"/>
    <row r="100" outlineLevel="6" x14ac:dyDescent="0.25"/>
    <row r="101" outlineLevel="2" x14ac:dyDescent="0.25"/>
    <row r="102" outlineLevel="2" x14ac:dyDescent="0.25"/>
    <row r="103" outlineLevel="2" x14ac:dyDescent="0.25"/>
    <row r="104" outlineLevel="2" x14ac:dyDescent="0.25"/>
    <row r="105" outlineLevel="3" x14ac:dyDescent="0.25"/>
    <row r="106" outlineLevel="3" x14ac:dyDescent="0.25"/>
    <row r="107" outlineLevel="3" x14ac:dyDescent="0.25"/>
    <row r="108" outlineLevel="3" x14ac:dyDescent="0.25"/>
    <row r="109" outlineLevel="3" x14ac:dyDescent="0.25"/>
    <row r="110" outlineLevel="3" x14ac:dyDescent="0.25"/>
    <row r="111" outlineLevel="6" x14ac:dyDescent="0.25"/>
    <row r="112" outlineLevel="6" x14ac:dyDescent="0.25"/>
    <row r="113" outlineLevel="6" x14ac:dyDescent="0.25"/>
    <row r="114" outlineLevel="6" x14ac:dyDescent="0.25"/>
    <row r="115" outlineLevel="2" x14ac:dyDescent="0.25"/>
    <row r="116" outlineLevel="6" x14ac:dyDescent="0.25"/>
    <row r="117" outlineLevel="6" x14ac:dyDescent="0.25"/>
    <row r="118" outlineLevel="6" x14ac:dyDescent="0.25"/>
    <row r="119" outlineLevel="6" x14ac:dyDescent="0.25"/>
    <row r="120" outlineLevel="6" x14ac:dyDescent="0.25"/>
    <row r="121" outlineLevel="6" x14ac:dyDescent="0.25"/>
    <row r="122" outlineLevel="6" x14ac:dyDescent="0.25"/>
    <row r="123" outlineLevel="6" x14ac:dyDescent="0.25"/>
    <row r="124" outlineLevel="6" x14ac:dyDescent="0.25"/>
  </sheetData>
  <mergeCells count="8">
    <mergeCell ref="A92:E92"/>
    <mergeCell ref="F6:F7"/>
    <mergeCell ref="B2:F2"/>
    <mergeCell ref="A3:F3"/>
    <mergeCell ref="A4:F4"/>
    <mergeCell ref="A5:F5"/>
    <mergeCell ref="A6:A7"/>
    <mergeCell ref="B6:E7"/>
  </mergeCells>
  <printOptions horizontalCentered="1"/>
  <pageMargins left="0.9055118110236221" right="0.31496062992125984" top="0.35433070866141736" bottom="0.15748031496062992" header="0.31496062992125984" footer="0.31496062992125984"/>
  <pageSetup paperSize="9" scale="76" fitToHeight="2" orientation="portrait" r:id="rId1"/>
  <rowBreaks count="1" manualBreakCount="1">
    <brk id="6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>
    <row r="1" spans="1:1" x14ac:dyDescent="0.2">
      <c r="A1" t="s">
        <v>173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2024</vt:lpstr>
      <vt:lpstr>Лист1</vt:lpstr>
    </vt:vector>
  </TitlesOfParts>
  <Company>RAIFO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plan2</dc:creator>
  <cp:lastModifiedBy>User</cp:lastModifiedBy>
  <cp:lastPrinted>2024-06-05T13:28:40Z</cp:lastPrinted>
  <dcterms:created xsi:type="dcterms:W3CDTF">2010-02-25T12:00:46Z</dcterms:created>
  <dcterms:modified xsi:type="dcterms:W3CDTF">2024-07-16T13:26:05Z</dcterms:modified>
</cp:coreProperties>
</file>