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-135" windowWidth="15195" windowHeight="7935"/>
  </bookViews>
  <sheets>
    <sheet name="2025-2026" sheetId="4" r:id="rId1"/>
    <sheet name="1" sheetId="3" r:id="rId2"/>
  </sheets>
  <definedNames>
    <definedName name="_xlnm._FilterDatabase" localSheetId="0" hidden="1">'2025-2026'!$B$1:$B$101</definedName>
  </definedNames>
  <calcPr calcId="145621"/>
</workbook>
</file>

<file path=xl/calcChain.xml><?xml version="1.0" encoding="utf-8"?>
<calcChain xmlns="http://schemas.openxmlformats.org/spreadsheetml/2006/main">
  <c r="F57" i="4" l="1"/>
  <c r="G72" i="4" l="1"/>
  <c r="F72" i="4"/>
  <c r="G56" i="4" l="1"/>
  <c r="F56" i="4"/>
  <c r="G49" i="4" l="1"/>
  <c r="F49" i="4"/>
  <c r="G47" i="4"/>
  <c r="F47" i="4"/>
  <c r="G54" i="4" l="1"/>
  <c r="F54" i="4"/>
  <c r="G46" i="4" l="1"/>
  <c r="F46" i="4"/>
  <c r="G30" i="4" l="1"/>
  <c r="F30" i="4"/>
  <c r="F22" i="4" l="1"/>
  <c r="G22" i="4"/>
  <c r="F19" i="4"/>
  <c r="G19" i="4"/>
  <c r="G9" i="4"/>
  <c r="G52" i="4" l="1"/>
  <c r="F52" i="4"/>
  <c r="G11" i="4"/>
  <c r="F9" i="4"/>
  <c r="G34" i="4"/>
  <c r="G27" i="4"/>
  <c r="G24" i="4"/>
  <c r="G17" i="4"/>
  <c r="G13" i="4"/>
  <c r="F34" i="4"/>
  <c r="F27" i="4"/>
  <c r="F24" i="4"/>
  <c r="F17" i="4"/>
  <c r="F13" i="4"/>
  <c r="F11" i="4"/>
  <c r="F8" i="4" l="1"/>
  <c r="G8" i="4"/>
  <c r="G75" i="4" l="1"/>
  <c r="F75" i="4"/>
  <c r="G78" i="4"/>
  <c r="F78" i="4"/>
  <c r="G95" i="4"/>
  <c r="F95" i="4"/>
  <c r="G92" i="4"/>
  <c r="F92" i="4"/>
  <c r="G88" i="4"/>
  <c r="G87" i="4" s="1"/>
  <c r="F88" i="4"/>
  <c r="F87" i="4" s="1"/>
  <c r="G80" i="4"/>
  <c r="F80" i="4"/>
  <c r="F71" i="4"/>
  <c r="G71" i="4"/>
  <c r="G69" i="4"/>
  <c r="F69" i="4"/>
  <c r="G67" i="4"/>
  <c r="F67" i="4"/>
  <c r="G65" i="4"/>
  <c r="F65" i="4"/>
  <c r="G63" i="4"/>
  <c r="F63" i="4"/>
  <c r="F59" i="4"/>
  <c r="G59" i="4"/>
  <c r="G50" i="4"/>
  <c r="F50" i="4"/>
  <c r="G48" i="4"/>
  <c r="F48" i="4"/>
  <c r="G44" i="4"/>
  <c r="F44" i="4"/>
  <c r="G42" i="4"/>
  <c r="F42" i="4"/>
  <c r="G39" i="4"/>
  <c r="G38" i="4" s="1"/>
  <c r="F39" i="4"/>
  <c r="F38" i="4" s="1"/>
  <c r="F41" i="4" l="1"/>
  <c r="F74" i="4"/>
  <c r="G41" i="4"/>
  <c r="G74" i="4"/>
  <c r="F58" i="4"/>
  <c r="G58" i="4"/>
  <c r="F37" i="4" l="1"/>
  <c r="F36" i="4" s="1"/>
  <c r="F101" i="4" s="1"/>
  <c r="G37" i="4"/>
  <c r="G36" i="4" s="1"/>
  <c r="G101" i="4" s="1"/>
</calcChain>
</file>

<file path=xl/sharedStrings.xml><?xml version="1.0" encoding="utf-8"?>
<sst xmlns="http://schemas.openxmlformats.org/spreadsheetml/2006/main" count="475" uniqueCount="186">
  <si>
    <t>000</t>
  </si>
  <si>
    <t>0000</t>
  </si>
  <si>
    <t>903</t>
  </si>
  <si>
    <t>936</t>
  </si>
  <si>
    <t>180</t>
  </si>
  <si>
    <t>912</t>
  </si>
  <si>
    <t>151</t>
  </si>
  <si>
    <t>2000000000</t>
  </si>
  <si>
    <t>2020000000</t>
  </si>
  <si>
    <t>943</t>
  </si>
  <si>
    <t xml:space="preserve">        ПРОЧИЕ БЕЗВОЗМЕЗДНЫЕ ПОСТУПЛЕНИЯ</t>
  </si>
  <si>
    <t>2070000000</t>
  </si>
  <si>
    <t>2070500005</t>
  </si>
  <si>
    <t>2180000000</t>
  </si>
  <si>
    <t xml:space="preserve">                 Прочие безвозмездные поступления в бюджеты муниципальных районов</t>
  </si>
  <si>
    <t xml:space="preserve">                  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</si>
  <si>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2190000000</t>
  </si>
  <si>
    <t>2190500005</t>
  </si>
  <si>
    <t>2070503005</t>
  </si>
  <si>
    <t>2070501005</t>
  </si>
  <si>
    <t xml:space="preserve">                 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муниципальных районов</t>
  </si>
  <si>
    <t>2040000000</t>
  </si>
  <si>
    <t>Прочие безвозмездные поступления от негосударственных организаций в бюджеты муниципальных районов</t>
  </si>
  <si>
    <t xml:space="preserve">2040509905 </t>
  </si>
  <si>
    <t xml:space="preserve">                Безвозмездные поступления  от негосударственных организаций в бюджеты муниципальных районов</t>
  </si>
  <si>
    <t xml:space="preserve">        БЕЗВОЗМЕЗДНЫЕ ПОСТУПЛЕНИЯ ОТ НЕГОСУДАРСТВЕННЫХ ОРГАНИЗАЦИЙ</t>
  </si>
  <si>
    <t xml:space="preserve">       Прочие межбюджетные трансферты, передаваемые бюджетам</t>
  </si>
  <si>
    <t xml:space="preserve">         Прочие  межбюджетные трансферты, передаваемые бюджетам муниципальных районов</t>
  </si>
  <si>
    <t>2021000000</t>
  </si>
  <si>
    <t>2021500100</t>
  </si>
  <si>
    <t>2021500105</t>
  </si>
  <si>
    <t>2022000000</t>
  </si>
  <si>
    <t>2022021600</t>
  </si>
  <si>
    <t>2022021605</t>
  </si>
  <si>
    <t>2023000000</t>
  </si>
  <si>
    <t>2023002400</t>
  </si>
  <si>
    <t>2023002405</t>
  </si>
  <si>
    <t>2023002700</t>
  </si>
  <si>
    <t>2023002705</t>
  </si>
  <si>
    <t>2023002900</t>
  </si>
  <si>
    <t>2023002905</t>
  </si>
  <si>
    <t>2023508200</t>
  </si>
  <si>
    <t>2023508205</t>
  </si>
  <si>
    <t>2023999900</t>
  </si>
  <si>
    <t>2023999905</t>
  </si>
  <si>
    <t>2022999905</t>
  </si>
  <si>
    <t>2022999900</t>
  </si>
  <si>
    <t>2020399905</t>
  </si>
  <si>
    <t>2023512005</t>
  </si>
  <si>
    <t>2024001405</t>
  </si>
  <si>
    <t>2024001400</t>
  </si>
  <si>
    <t>2024999905</t>
  </si>
  <si>
    <t>2022551900</t>
  </si>
  <si>
    <t>2022551905</t>
  </si>
  <si>
    <t>2022509700</t>
  </si>
  <si>
    <t>2022509705</t>
  </si>
  <si>
    <t>2186001005</t>
  </si>
  <si>
    <t>2196001005</t>
  </si>
  <si>
    <t>2193512005</t>
  </si>
  <si>
    <t xml:space="preserve">             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</si>
  <si>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       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</si>
  <si>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          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муниципальных районов</t>
  </si>
  <si>
    <t xml:space="preserve">              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</si>
  <si>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      ДОХОДЫ БЮДЖЕТОВ БЮДЖЕТНОЙ СИСТЕМЫ РОССИЙСКОЙ ФЕДЕРАЦИИ ОТ ВОЗВРАТА БЮДЖЕТАМИ БЮДЖЕТНОЙ СИСТЕМЫ  РОССИЙСКОЙ ФЕДЕРАЦИИ ОСТАТКОВ СУБСИДИЙ, СУБВЕНЦИЙ И ИНЫХ МЕЖБЮДЖЕТНЫХ ТРАНСФЕРТОВ, ИМЕЮЩИХ ЦЕЛЕВОЕ НАЗНАЧЕНИЕ, ПРОШЛЫХ ЛЕТ</t>
  </si>
  <si>
    <t xml:space="preserve">       ВОЗВРАТ ОСТАТКОВ СУБСИДИЙ, СУБВЕНЦИЙ И ИНЫХ МЕЖБЮДЖЕТНЫХ ТРАНСФЕРТОВ, ИМЕЮЩИХ ЦЕЛЕВОЕ НАЗНАЧЕНИЕ, ПРОШЛЫХ ЛЕТ</t>
  </si>
  <si>
    <t>2024999900</t>
  </si>
  <si>
    <t>2024000000</t>
  </si>
  <si>
    <t xml:space="preserve">           Прочие  межбюджетные трансферты, передаваемые бюджетам муниципальных районов</t>
  </si>
  <si>
    <t>150</t>
  </si>
  <si>
    <t>Плановый период (тыс. руб.)</t>
  </si>
  <si>
    <t>Код  классификации доходов бюджета</t>
  </si>
  <si>
    <t>Наименование дохода</t>
  </si>
  <si>
    <t>2022299905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</si>
  <si>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</si>
  <si>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</si>
  <si>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</si>
  <si>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</si>
  <si>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</si>
  <si>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</si>
  <si>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</si>
  <si>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</si>
  <si>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</si>
  <si>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</si>
  <si>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</si>
  <si>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</si>
  <si>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</si>
  <si>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Прочие субсидии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</si>
  <si>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</si>
  <si>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</si>
  <si>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</si>
  <si>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</si>
  <si>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</si>
  <si>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</si>
  <si>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</si>
  <si>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</si>
  <si>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</si>
  <si>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</si>
  <si>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</si>
  <si>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</si>
  <si>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Прочие субвенции </t>
  </si>
  <si>
    <t>Прочие субвенции бюджетам муниципальных районов</t>
  </si>
  <si>
    <t>ВСЕГО ДОХОДОВ</t>
  </si>
  <si>
    <t>Объем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</si>
  <si>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</si>
  <si>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</si>
  <si>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</si>
  <si>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2022530405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</si>
  <si>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</si>
  <si>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2024530300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</si>
  <si>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</si>
  <si>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2024530305</t>
  </si>
  <si>
    <t>НАЛОГИ НА ПРИБЫЛЬ, ДОХОДЫ</t>
  </si>
  <si>
    <t>1 01 00000 00</t>
  </si>
  <si>
    <t>Налог на доходы физических лиц</t>
  </si>
  <si>
    <t xml:space="preserve">1 01 02000 01 </t>
  </si>
  <si>
    <t>110</t>
  </si>
  <si>
    <t>НАЛОГИ НА ТОВАРЫ (РАБОТЫ, УСЛУГИ), РЕАЛИЗУЕМЫЕ НА ТЕРРИТОРИИ РОССИЙСКОЙ ФЕДЕРАЦИИ</t>
  </si>
  <si>
    <t xml:space="preserve">1 03 00000 00 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</si>
  <si>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</si>
  <si>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</si>
  <si>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1 05 00000 00</t>
  </si>
  <si>
    <t>Налог, взимаемый в связи с применением упрощенной системы налогообложения</t>
  </si>
  <si>
    <t>1 05 01000 01</t>
  </si>
  <si>
    <t>Единый сельскохозяйственный налог</t>
  </si>
  <si>
    <t xml:space="preserve">1 05 03000 01 </t>
  </si>
  <si>
    <t>Налог, взимаемый в связи с применением патентной системы налогообложения</t>
  </si>
  <si>
    <t>1 05 04000 02</t>
  </si>
  <si>
    <t>НАЛОГИ НА ИМУЩЕСТВО</t>
  </si>
  <si>
    <t>1 06 00000 00</t>
  </si>
  <si>
    <t>Налог на имущество организаций</t>
  </si>
  <si>
    <t>ДОХОДЫ ОТ ИСПОЛЬЗОВАНИЯ ИМУЩЕСТВА, НАХОДЯЩЕГОСЯ В ГОСУДАРСТВЕННОЙ И МУНИЦИПАЛЬНОЙ СОБСТВЕННОСТИ</t>
  </si>
  <si>
    <t xml:space="preserve">1 11 00000 00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</si>
  <si>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</si>
  <si>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</si>
  <si>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</si>
  <si>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1 11 09000 05 </t>
  </si>
  <si>
    <t>ПЛАТЕЖИ ПРИ ПОЛЬЗОВАНИИ ПРИРОДНЫМИ РЕСУРСАМИ</t>
  </si>
  <si>
    <t>1 12 00000 00</t>
  </si>
  <si>
    <t>Плата за негативное воздействие на окружающую среду</t>
  </si>
  <si>
    <t xml:space="preserve">1 12 01000 01 </t>
  </si>
  <si>
    <t>ДОХОДЫ ОТ ОКАЗАНИЯ ПЛАТНЫХ УСЛУГ И КОМПЕНСАЦИИ ЗАТРАТ ГОСУДАРСТВА</t>
  </si>
  <si>
    <t>Доходы от оказания платных услуг (работ)</t>
  </si>
  <si>
    <t xml:space="preserve">1 13 01000 05 </t>
  </si>
  <si>
    <t>130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</si>
  <si>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</si>
  <si>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</si>
  <si>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</si>
  <si>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1 14 02000 05 
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</si>
  <si>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</si>
  <si>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</si>
  <si>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</si>
  <si>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 xml:space="preserve">1 16 01000 01 </t>
  </si>
  <si>
    <t>140</t>
  </si>
  <si>
    <t>Платежи, уплачиваемые в целях возмещения вреда</t>
  </si>
  <si>
    <t>ПРОЧИЕ НЕНАЛОГОВЫЕ ДОХОДЫ</t>
  </si>
  <si>
    <t>Инициативные платежи</t>
  </si>
  <si>
    <t>1 00 00000 00</t>
  </si>
  <si>
    <t xml:space="preserve">1 06 02000 02 </t>
  </si>
  <si>
    <t xml:space="preserve">1 13 00000 00 </t>
  </si>
  <si>
    <t>1 13 02000 05</t>
  </si>
  <si>
    <t>1 14 00000 00</t>
  </si>
  <si>
    <t xml:space="preserve">  1 14 06000 05 
</t>
  </si>
  <si>
    <t xml:space="preserve">1 16 00000 00 </t>
  </si>
  <si>
    <t xml:space="preserve">1 1700000 00 </t>
  </si>
  <si>
    <t xml:space="preserve">1 1715000 05 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</si>
  <si>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</si>
  <si>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</si>
  <si>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</si>
  <si>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1 11 05000 05</t>
  </si>
  <si>
    <t xml:space="preserve">1 03 02000 01 </t>
  </si>
  <si>
    <t xml:space="preserve">1 16 11000 01 </t>
  </si>
  <si>
    <t>Приложение 3</t>
  </si>
  <si>
    <t>Субсидии бюджетам на техническое оснащение муниципальных музеев</t>
  </si>
  <si>
    <t>Субсидии бюджетам муниципальных районов на техническое оснащение муниципальных музеев</t>
  </si>
  <si>
    <t>2022559000</t>
  </si>
  <si>
    <t>2022559005</t>
  </si>
  <si>
    <t>2025 год</t>
  </si>
  <si>
    <t>к решению Котельничской районной Думы "О бюджете муниципального образования Котельничский муниципальный район Кировской области на 2024 год и на плановый период 2025 и 2026 годов"</t>
  </si>
  <si>
    <t>2026 год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</si>
  <si>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</si>
  <si>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1 16 07000 01 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</si>
  <si>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</si>
  <si>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2022517900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</si>
  <si>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</si>
  <si>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2022517905</t>
  </si>
  <si>
    <t xml:space="preserve"> поступления налоговых и неналоговых доходов общей суммой и по статьям классификации доходов бюджетов, объем безвозмездных поступлений по подстатьям  классификации доходов бюджетов на плановый период 2025-2026 годов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</si>
</sst>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Arial Cyr"/>
      <charset val="204"/>
    </font>
    <font>
      <b/>
      <sz val="14"/>
      <name val="Times New Roman"/>
      <family val="1"/>
      <charset val="204"/>
    </font>
    <font>
      <b/>
      <sz val="10"/>
      <name val="TimesNewRomanPSMT"/>
      <charset val="204"/>
    </font>
    <font>
      <sz val="12"/>
      <name val="Times New Roman"/>
      <family val="1"/>
      <charset val="204"/>
    </font>
    <font>
      <sz val="12"/>
      <name val="TimesNewRomanPSMT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77">
    <xf numFmtId="0" fontId="0" fillId="0" borderId="0" xfId="0"/>
    <xf numFmtId="0" fontId="1" fillId="0" borderId="0" xfId="0" applyFont="1" applyFill="1"/>
    <xf numFmtId="4" fontId="2" fillId="0" borderId="1" xfId="0" applyNumberFormat="1" applyFont="1" applyFill="1" applyBorder="1" applyAlignment="1">
      <alignment horizontal="right" shrinkToFit="1"/>
    </xf>
    <xf numFmtId="0" fontId="7" fillId="0" borderId="1" xfId="0" applyFont="1" applyFill="1" applyBorder="1" applyAlignment="1">
      <alignment wrapText="1"/>
    </xf>
    <xf numFmtId="0" fontId="7" fillId="0" borderId="1" xfId="0" applyFont="1" applyFill="1" applyBorder="1"/>
    <xf numFmtId="0" fontId="2" fillId="0" borderId="1" xfId="0" applyFont="1" applyFill="1" applyBorder="1"/>
    <xf numFmtId="164" fontId="7" fillId="0" borderId="1" xfId="0" applyNumberFormat="1" applyFont="1" applyFill="1" applyBorder="1" applyAlignment="1">
      <alignment horizontal="right" shrinkToFit="1"/>
    </xf>
    <xf numFmtId="49" fontId="7" fillId="0" borderId="4" xfId="0" applyNumberFormat="1" applyFont="1" applyFill="1" applyBorder="1" applyAlignment="1">
      <alignment horizontal="right" shrinkToFit="1"/>
    </xf>
    <xf numFmtId="49" fontId="7" fillId="0" borderId="5" xfId="0" applyNumberFormat="1" applyFont="1" applyFill="1" applyBorder="1" applyAlignment="1">
      <alignment horizontal="right" shrinkToFit="1"/>
    </xf>
    <xf numFmtId="0" fontId="7" fillId="0" borderId="7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right" shrinkToFit="1"/>
    </xf>
    <xf numFmtId="0" fontId="2" fillId="0" borderId="1" xfId="0" applyFont="1" applyFill="1" applyBorder="1" applyAlignment="1">
      <alignment wrapText="1"/>
    </xf>
    <xf numFmtId="49" fontId="2" fillId="0" borderId="4" xfId="0" applyNumberFormat="1" applyFont="1" applyFill="1" applyBorder="1" applyAlignment="1">
      <alignment horizontal="right" shrinkToFit="1"/>
    </xf>
    <xf numFmtId="49" fontId="2" fillId="0" borderId="5" xfId="0" applyNumberFormat="1" applyFont="1" applyFill="1" applyBorder="1" applyAlignment="1">
      <alignment horizontal="right" shrinkToFit="1"/>
    </xf>
    <xf numFmtId="49" fontId="2" fillId="0" borderId="6" xfId="0" applyNumberFormat="1" applyFont="1" applyFill="1" applyBorder="1" applyAlignment="1">
      <alignment horizontal="right" shrinkToFit="1"/>
    </xf>
    <xf numFmtId="4" fontId="2" fillId="0" borderId="1" xfId="0" applyNumberFormat="1" applyFont="1" applyFill="1" applyBorder="1"/>
    <xf numFmtId="0" fontId="7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2" fontId="7" fillId="0" borderId="1" xfId="0" applyNumberFormat="1" applyFont="1" applyFill="1" applyBorder="1"/>
    <xf numFmtId="0" fontId="7" fillId="0" borderId="1" xfId="0" applyNumberFormat="1" applyFont="1" applyFill="1" applyBorder="1" applyAlignment="1">
      <alignment vertical="top" wrapText="1"/>
    </xf>
    <xf numFmtId="0" fontId="10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right"/>
    </xf>
    <xf numFmtId="0" fontId="6" fillId="0" borderId="1" xfId="0" applyFont="1" applyFill="1" applyBorder="1" applyAlignment="1">
      <alignment wrapText="1"/>
    </xf>
    <xf numFmtId="2" fontId="2" fillId="0" borderId="1" xfId="0" applyNumberFormat="1" applyFont="1" applyFill="1" applyBorder="1"/>
    <xf numFmtId="0" fontId="8" fillId="0" borderId="1" xfId="0" applyFont="1" applyFill="1" applyBorder="1" applyAlignment="1">
      <alignment wrapText="1"/>
    </xf>
    <xf numFmtId="0" fontId="7" fillId="0" borderId="0" xfId="0" applyFont="1" applyFill="1" applyAlignment="1">
      <alignment horizontal="right"/>
    </xf>
    <xf numFmtId="0" fontId="7" fillId="0" borderId="0" xfId="0" applyFont="1" applyFill="1"/>
    <xf numFmtId="0" fontId="11" fillId="0" borderId="1" xfId="0" applyNumberFormat="1" applyFont="1" applyFill="1" applyBorder="1" applyAlignment="1">
      <alignment horizontal="left" wrapText="1"/>
    </xf>
    <xf numFmtId="49" fontId="7" fillId="2" borderId="5" xfId="0" applyNumberFormat="1" applyFont="1" applyFill="1" applyBorder="1" applyAlignment="1">
      <alignment horizontal="right" shrinkToFit="1"/>
    </xf>
    <xf numFmtId="49" fontId="7" fillId="0" borderId="9" xfId="0" applyNumberFormat="1" applyFont="1" applyFill="1" applyBorder="1" applyAlignment="1">
      <alignment horizontal="right" shrinkToFit="1"/>
    </xf>
    <xf numFmtId="49" fontId="7" fillId="2" borderId="10" xfId="0" applyNumberFormat="1" applyFont="1" applyFill="1" applyBorder="1" applyAlignment="1">
      <alignment horizontal="right" shrinkToFit="1"/>
    </xf>
    <xf numFmtId="49" fontId="7" fillId="0" borderId="10" xfId="0" applyNumberFormat="1" applyFont="1" applyFill="1" applyBorder="1" applyAlignment="1">
      <alignment horizontal="right" shrinkToFit="1"/>
    </xf>
    <xf numFmtId="49" fontId="7" fillId="0" borderId="11" xfId="0" applyNumberFormat="1" applyFont="1" applyFill="1" applyBorder="1" applyAlignment="1">
      <alignment horizontal="right" shrinkToFit="1"/>
    </xf>
    <xf numFmtId="0" fontId="12" fillId="0" borderId="4" xfId="0" applyFont="1" applyBorder="1" applyAlignment="1">
      <alignment wrapText="1"/>
    </xf>
    <xf numFmtId="49" fontId="7" fillId="2" borderId="4" xfId="0" applyNumberFormat="1" applyFont="1" applyFill="1" applyBorder="1" applyAlignment="1">
      <alignment horizontal="right" shrinkToFit="1"/>
    </xf>
    <xf numFmtId="49" fontId="7" fillId="2" borderId="6" xfId="0" applyNumberFormat="1" applyFont="1" applyFill="1" applyBorder="1" applyAlignment="1">
      <alignment horizontal="right" shrinkToFit="1"/>
    </xf>
    <xf numFmtId="2" fontId="2" fillId="0" borderId="1" xfId="0" applyNumberFormat="1" applyFont="1" applyFill="1" applyBorder="1" applyAlignment="1">
      <alignment horizontal="right" shrinkToFit="1"/>
    </xf>
    <xf numFmtId="0" fontId="11" fillId="3" borderId="4" xfId="0" applyFont="1" applyFill="1" applyBorder="1" applyAlignment="1">
      <alignment horizontal="left" vertical="top" wrapText="1"/>
    </xf>
    <xf numFmtId="4" fontId="7" fillId="0" borderId="6" xfId="0" applyNumberFormat="1" applyFont="1" applyFill="1" applyBorder="1" applyAlignment="1">
      <alignment horizontal="right" shrinkToFit="1"/>
    </xf>
    <xf numFmtId="0" fontId="11" fillId="3" borderId="5" xfId="0" applyFont="1" applyFill="1" applyBorder="1" applyAlignment="1">
      <alignment horizontal="center" wrapText="1"/>
    </xf>
    <xf numFmtId="2" fontId="11" fillId="3" borderId="5" xfId="0" applyNumberFormat="1" applyFont="1" applyFill="1" applyBorder="1" applyAlignment="1"/>
    <xf numFmtId="49" fontId="7" fillId="0" borderId="12" xfId="0" applyNumberFormat="1" applyFont="1" applyFill="1" applyBorder="1" applyAlignment="1">
      <alignment horizontal="right" shrinkToFit="1"/>
    </xf>
    <xf numFmtId="49" fontId="7" fillId="0" borderId="0" xfId="0" applyNumberFormat="1" applyFont="1" applyFill="1" applyBorder="1" applyAlignment="1">
      <alignment horizontal="right" shrinkToFit="1"/>
    </xf>
    <xf numFmtId="49" fontId="7" fillId="0" borderId="13" xfId="0" applyNumberFormat="1" applyFont="1" applyFill="1" applyBorder="1" applyAlignment="1">
      <alignment horizontal="right" shrinkToFit="1"/>
    </xf>
    <xf numFmtId="0" fontId="12" fillId="0" borderId="1" xfId="0" applyFont="1" applyBorder="1"/>
    <xf numFmtId="0" fontId="13" fillId="0" borderId="1" xfId="0" applyFont="1" applyBorder="1"/>
    <xf numFmtId="0" fontId="12" fillId="0" borderId="1" xfId="0" applyFont="1" applyBorder="1" applyAlignment="1">
      <alignment wrapText="1"/>
    </xf>
    <xf numFmtId="49" fontId="2" fillId="0" borderId="9" xfId="0" applyNumberFormat="1" applyFont="1" applyFill="1" applyBorder="1" applyAlignment="1">
      <alignment horizontal="right" shrinkToFit="1"/>
    </xf>
    <xf numFmtId="49" fontId="2" fillId="0" borderId="10" xfId="0" applyNumberFormat="1" applyFont="1" applyFill="1" applyBorder="1" applyAlignment="1">
      <alignment horizontal="center" shrinkToFit="1"/>
    </xf>
    <xf numFmtId="49" fontId="2" fillId="0" borderId="10" xfId="0" applyNumberFormat="1" applyFont="1" applyFill="1" applyBorder="1" applyAlignment="1">
      <alignment horizontal="right" shrinkToFit="1"/>
    </xf>
    <xf numFmtId="49" fontId="2" fillId="0" borderId="11" xfId="0" applyNumberFormat="1" applyFont="1" applyFill="1" applyBorder="1" applyAlignment="1">
      <alignment horizontal="right" shrinkToFit="1"/>
    </xf>
    <xf numFmtId="0" fontId="11" fillId="3" borderId="5" xfId="0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wrapText="1"/>
    </xf>
    <xf numFmtId="4" fontId="7" fillId="0" borderId="1" xfId="0" applyNumberFormat="1" applyFont="1" applyFill="1" applyBorder="1" applyAlignment="1">
      <alignment horizontal="right" shrinkToFit="1"/>
    </xf>
    <xf numFmtId="0" fontId="2" fillId="0" borderId="1" xfId="0" applyFont="1" applyFill="1" applyBorder="1" applyAlignment="1">
      <alignment vertical="center" wrapText="1"/>
    </xf>
    <xf numFmtId="2" fontId="11" fillId="3" borderId="5" xfId="0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vertical="top" wrapText="1"/>
    </xf>
    <xf numFmtId="49" fontId="7" fillId="0" borderId="5" xfId="0" applyNumberFormat="1" applyFont="1" applyFill="1" applyBorder="1" applyAlignment="1">
      <alignment horizontal="center" shrinkToFit="1"/>
    </xf>
    <xf numFmtId="0" fontId="9" fillId="0" borderId="1" xfId="0" applyFont="1" applyFill="1" applyBorder="1" applyAlignment="1">
      <alignment horizontal="left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2" borderId="0" xfId="0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01"/>
  <sheetViews>
    <sheetView tabSelected="1" view="pageBreakPreview" topLeftCell="A66" zoomScale="148" zoomScaleSheetLayoutView="148" workbookViewId="0">
      <selection activeCell="F58" sqref="F58"/>
    </sheetView>
  </sheetViews>
  <sheetFormatPr defaultColWidth="9.140625" defaultRowHeight="15.75" outlineLevelRow="6"/>
  <cols>
    <col min="1" max="1" width="64.42578125" style="1" customWidth="1"/>
    <col min="2" max="2" width="5.140625" style="29" customWidth="1"/>
    <col min="3" max="3" width="15" style="29" customWidth="1"/>
    <col min="4" max="4" width="5.85546875" style="29" customWidth="1"/>
    <col min="5" max="5" width="4.85546875" style="29" customWidth="1"/>
    <col min="6" max="6" width="13.5703125" style="30" customWidth="1"/>
    <col min="7" max="7" width="13.28515625" style="30" customWidth="1"/>
    <col min="8" max="16384" width="9.140625" style="1"/>
  </cols>
  <sheetData>
    <row r="1" spans="1:7">
      <c r="B1" s="63" t="s">
        <v>171</v>
      </c>
      <c r="C1" s="63"/>
      <c r="D1" s="63"/>
      <c r="E1" s="63"/>
      <c r="F1" s="63"/>
      <c r="G1" s="63"/>
    </row>
    <row r="2" spans="1:7" ht="69" customHeight="1">
      <c r="B2" s="64" t="s">
        <v>177</v>
      </c>
      <c r="C2" s="64"/>
      <c r="D2" s="64"/>
      <c r="E2" s="64"/>
      <c r="F2" s="64"/>
      <c r="G2" s="64"/>
    </row>
    <row r="3" spans="1:7" ht="18.75">
      <c r="A3" s="65" t="s">
        <v>102</v>
      </c>
      <c r="B3" s="65"/>
      <c r="C3" s="65"/>
      <c r="D3" s="65"/>
      <c r="E3" s="65"/>
      <c r="F3" s="65"/>
      <c r="G3" s="65"/>
    </row>
    <row r="4" spans="1:7" ht="55.5" customHeight="1">
      <c r="A4" s="66" t="s">
        <v>185</v>
      </c>
      <c r="B4" s="66"/>
      <c r="C4" s="66"/>
      <c r="D4" s="66"/>
      <c r="E4" s="66"/>
      <c r="F4" s="66"/>
      <c r="G4" s="66"/>
    </row>
    <row r="5" spans="1:7" ht="18.75">
      <c r="A5" s="67"/>
      <c r="B5" s="67"/>
      <c r="C5" s="67"/>
      <c r="D5" s="67"/>
      <c r="E5" s="67"/>
      <c r="F5" s="67"/>
      <c r="G5" s="67"/>
    </row>
    <row r="6" spans="1:7" ht="33" customHeight="1">
      <c r="A6" s="68" t="s">
        <v>71</v>
      </c>
      <c r="B6" s="70" t="s">
        <v>70</v>
      </c>
      <c r="C6" s="71"/>
      <c r="D6" s="71"/>
      <c r="E6" s="72"/>
      <c r="F6" s="76" t="s">
        <v>69</v>
      </c>
      <c r="G6" s="76"/>
    </row>
    <row r="7" spans="1:7" ht="21.6" customHeight="1">
      <c r="A7" s="69"/>
      <c r="B7" s="73"/>
      <c r="C7" s="74"/>
      <c r="D7" s="74"/>
      <c r="E7" s="75"/>
      <c r="F7" s="9" t="s">
        <v>176</v>
      </c>
      <c r="G7" s="9" t="s">
        <v>178</v>
      </c>
    </row>
    <row r="8" spans="1:7" ht="20.100000000000001" customHeight="1" outlineLevel="1">
      <c r="A8" s="58" t="s">
        <v>73</v>
      </c>
      <c r="B8" s="51" t="s">
        <v>0</v>
      </c>
      <c r="C8" s="52" t="s">
        <v>156</v>
      </c>
      <c r="D8" s="53" t="s">
        <v>1</v>
      </c>
      <c r="E8" s="54" t="s">
        <v>0</v>
      </c>
      <c r="F8" s="2">
        <f>F9+F11+F13+F17+F19+F22+F24+F27+F30+F34</f>
        <v>115369.58</v>
      </c>
      <c r="G8" s="2">
        <f>G9+G11+G13+G17+G19+G22+G24+G27+G30+G34</f>
        <v>120442.62000000001</v>
      </c>
    </row>
    <row r="9" spans="1:7" ht="20.100000000000001" customHeight="1" outlineLevel="1">
      <c r="A9" s="41" t="s">
        <v>111</v>
      </c>
      <c r="B9" s="7" t="s">
        <v>0</v>
      </c>
      <c r="C9" s="43" t="s">
        <v>112</v>
      </c>
      <c r="D9" s="8" t="s">
        <v>1</v>
      </c>
      <c r="E9" s="10" t="s">
        <v>0</v>
      </c>
      <c r="F9" s="42">
        <f>F10</f>
        <v>28347.02</v>
      </c>
      <c r="G9" s="42">
        <f>G10</f>
        <v>29822.57</v>
      </c>
    </row>
    <row r="10" spans="1:7" ht="20.100000000000001" customHeight="1" outlineLevel="1">
      <c r="A10" s="41" t="s">
        <v>113</v>
      </c>
      <c r="B10" s="7" t="s">
        <v>0</v>
      </c>
      <c r="C10" s="43" t="s">
        <v>114</v>
      </c>
      <c r="D10" s="8" t="s">
        <v>1</v>
      </c>
      <c r="E10" s="10" t="s">
        <v>115</v>
      </c>
      <c r="F10" s="42">
        <v>28347.02</v>
      </c>
      <c r="G10" s="57">
        <v>29822.57</v>
      </c>
    </row>
    <row r="11" spans="1:7" ht="32.25" customHeight="1" outlineLevel="1">
      <c r="A11" s="41" t="s">
        <v>116</v>
      </c>
      <c r="B11" s="7" t="s">
        <v>0</v>
      </c>
      <c r="C11" s="55" t="s">
        <v>117</v>
      </c>
      <c r="D11" s="8" t="s">
        <v>1</v>
      </c>
      <c r="E11" s="10" t="s">
        <v>0</v>
      </c>
      <c r="F11" s="42">
        <f>F12</f>
        <v>7770</v>
      </c>
      <c r="G11" s="42">
        <f>G12</f>
        <v>7827</v>
      </c>
    </row>
    <row r="12" spans="1:7" ht="33.75" customHeight="1" outlineLevel="1">
      <c r="A12" s="41" t="s">
        <v>118</v>
      </c>
      <c r="B12" s="7" t="s">
        <v>0</v>
      </c>
      <c r="C12" s="43" t="s">
        <v>169</v>
      </c>
      <c r="D12" s="8" t="s">
        <v>1</v>
      </c>
      <c r="E12" s="10" t="s">
        <v>115</v>
      </c>
      <c r="F12" s="42">
        <v>7770</v>
      </c>
      <c r="G12" s="57">
        <v>7827</v>
      </c>
    </row>
    <row r="13" spans="1:7" ht="20.100000000000001" customHeight="1" outlineLevel="1">
      <c r="A13" s="41" t="s">
        <v>119</v>
      </c>
      <c r="B13" s="7" t="s">
        <v>0</v>
      </c>
      <c r="C13" s="43" t="s">
        <v>120</v>
      </c>
      <c r="D13" s="8" t="s">
        <v>1</v>
      </c>
      <c r="E13" s="10" t="s">
        <v>0</v>
      </c>
      <c r="F13" s="42">
        <f>F14+F15+F16</f>
        <v>52246.06</v>
      </c>
      <c r="G13" s="42">
        <f>G14+G15+G16</f>
        <v>54806.880000000005</v>
      </c>
    </row>
    <row r="14" spans="1:7" ht="30.75" customHeight="1" outlineLevel="1">
      <c r="A14" s="41" t="s">
        <v>121</v>
      </c>
      <c r="B14" s="7" t="s">
        <v>0</v>
      </c>
      <c r="C14" s="55" t="s">
        <v>122</v>
      </c>
      <c r="D14" s="8" t="s">
        <v>1</v>
      </c>
      <c r="E14" s="10" t="s">
        <v>115</v>
      </c>
      <c r="F14" s="42">
        <v>50132.7</v>
      </c>
      <c r="G14" s="57">
        <v>52689.47</v>
      </c>
    </row>
    <row r="15" spans="1:7" ht="20.100000000000001" customHeight="1" outlineLevel="1">
      <c r="A15" s="48" t="s">
        <v>123</v>
      </c>
      <c r="B15" s="7" t="s">
        <v>0</v>
      </c>
      <c r="C15" s="43" t="s">
        <v>124</v>
      </c>
      <c r="D15" s="8" t="s">
        <v>1</v>
      </c>
      <c r="E15" s="10" t="s">
        <v>115</v>
      </c>
      <c r="F15" s="42">
        <v>213.36</v>
      </c>
      <c r="G15" s="57">
        <v>217.41</v>
      </c>
    </row>
    <row r="16" spans="1:7" ht="32.25" customHeight="1" outlineLevel="1">
      <c r="A16" s="50" t="s">
        <v>125</v>
      </c>
      <c r="B16" s="7" t="s">
        <v>0</v>
      </c>
      <c r="C16" s="43" t="s">
        <v>126</v>
      </c>
      <c r="D16" s="8" t="s">
        <v>1</v>
      </c>
      <c r="E16" s="10" t="s">
        <v>115</v>
      </c>
      <c r="F16" s="42">
        <v>1900</v>
      </c>
      <c r="G16" s="57">
        <v>1900</v>
      </c>
    </row>
    <row r="17" spans="1:7" ht="20.100000000000001" customHeight="1" outlineLevel="1">
      <c r="A17" s="41" t="s">
        <v>127</v>
      </c>
      <c r="B17" s="7" t="s">
        <v>0</v>
      </c>
      <c r="C17" s="43" t="s">
        <v>128</v>
      </c>
      <c r="D17" s="8" t="s">
        <v>1</v>
      </c>
      <c r="E17" s="10" t="s">
        <v>0</v>
      </c>
      <c r="F17" s="42">
        <f>F18</f>
        <v>7624.8</v>
      </c>
      <c r="G17" s="42">
        <f>G18</f>
        <v>7861.17</v>
      </c>
    </row>
    <row r="18" spans="1:7" ht="20.100000000000001" customHeight="1" outlineLevel="1">
      <c r="A18" s="41" t="s">
        <v>129</v>
      </c>
      <c r="B18" s="7" t="s">
        <v>0</v>
      </c>
      <c r="C18" s="43" t="s">
        <v>157</v>
      </c>
      <c r="D18" s="8" t="s">
        <v>1</v>
      </c>
      <c r="E18" s="10" t="s">
        <v>115</v>
      </c>
      <c r="F18" s="42">
        <v>7624.8</v>
      </c>
      <c r="G18" s="57">
        <v>7861.17</v>
      </c>
    </row>
    <row r="19" spans="1:7" ht="49.5" customHeight="1" outlineLevel="1">
      <c r="A19" s="41" t="s">
        <v>130</v>
      </c>
      <c r="B19" s="7" t="s">
        <v>0</v>
      </c>
      <c r="C19" s="43" t="s">
        <v>131</v>
      </c>
      <c r="D19" s="8" t="s">
        <v>1</v>
      </c>
      <c r="E19" s="10" t="s">
        <v>0</v>
      </c>
      <c r="F19" s="42">
        <f>F20+F21</f>
        <v>4397.6000000000004</v>
      </c>
      <c r="G19" s="42">
        <f>G20+G21</f>
        <v>4447.83</v>
      </c>
    </row>
    <row r="20" spans="1:7" ht="93.75" customHeight="1" outlineLevel="1">
      <c r="A20" s="41" t="s">
        <v>132</v>
      </c>
      <c r="B20" s="7" t="s">
        <v>0</v>
      </c>
      <c r="C20" s="43" t="s">
        <v>168</v>
      </c>
      <c r="D20" s="8" t="s">
        <v>1</v>
      </c>
      <c r="E20" s="10" t="s">
        <v>133</v>
      </c>
      <c r="F20" s="42">
        <v>4394.6000000000004</v>
      </c>
      <c r="G20" s="57">
        <v>4444.83</v>
      </c>
    </row>
    <row r="21" spans="1:7" ht="95.25" customHeight="1" outlineLevel="1">
      <c r="A21" s="50" t="s">
        <v>134</v>
      </c>
      <c r="B21" s="7" t="s">
        <v>0</v>
      </c>
      <c r="C21" s="43" t="s">
        <v>135</v>
      </c>
      <c r="D21" s="8" t="s">
        <v>1</v>
      </c>
      <c r="E21" s="10" t="s">
        <v>133</v>
      </c>
      <c r="F21" s="42">
        <v>3</v>
      </c>
      <c r="G21" s="57">
        <v>3</v>
      </c>
    </row>
    <row r="22" spans="1:7" ht="20.100000000000001" customHeight="1" outlineLevel="1">
      <c r="A22" s="41" t="s">
        <v>136</v>
      </c>
      <c r="B22" s="7" t="s">
        <v>0</v>
      </c>
      <c r="C22" s="43" t="s">
        <v>137</v>
      </c>
      <c r="D22" s="8" t="s">
        <v>1</v>
      </c>
      <c r="E22" s="10" t="s">
        <v>0</v>
      </c>
      <c r="F22" s="42">
        <f>F23</f>
        <v>260</v>
      </c>
      <c r="G22" s="42">
        <f>G23</f>
        <v>260</v>
      </c>
    </row>
    <row r="23" spans="1:7" ht="20.100000000000001" customHeight="1" outlineLevel="1">
      <c r="A23" s="41" t="s">
        <v>138</v>
      </c>
      <c r="B23" s="7" t="s">
        <v>0</v>
      </c>
      <c r="C23" s="43" t="s">
        <v>139</v>
      </c>
      <c r="D23" s="8" t="s">
        <v>1</v>
      </c>
      <c r="E23" s="10" t="s">
        <v>133</v>
      </c>
      <c r="F23" s="42">
        <v>260</v>
      </c>
      <c r="G23" s="57">
        <v>260</v>
      </c>
    </row>
    <row r="24" spans="1:7" ht="20.100000000000001" customHeight="1" outlineLevel="1">
      <c r="A24" s="41" t="s">
        <v>140</v>
      </c>
      <c r="B24" s="7" t="s">
        <v>0</v>
      </c>
      <c r="C24" s="43" t="s">
        <v>158</v>
      </c>
      <c r="D24" s="8" t="s">
        <v>1</v>
      </c>
      <c r="E24" s="10" t="s">
        <v>0</v>
      </c>
      <c r="F24" s="42">
        <f>F25+F26</f>
        <v>13590.4</v>
      </c>
      <c r="G24" s="42">
        <f>G25+G26</f>
        <v>14283.47</v>
      </c>
    </row>
    <row r="25" spans="1:7" ht="20.100000000000001" customHeight="1" outlineLevel="1">
      <c r="A25" s="41" t="s">
        <v>141</v>
      </c>
      <c r="B25" s="7" t="s">
        <v>0</v>
      </c>
      <c r="C25" s="43" t="s">
        <v>142</v>
      </c>
      <c r="D25" s="8" t="s">
        <v>1</v>
      </c>
      <c r="E25" s="10" t="s">
        <v>143</v>
      </c>
      <c r="F25" s="42">
        <v>13393</v>
      </c>
      <c r="G25" s="57">
        <v>14076</v>
      </c>
    </row>
    <row r="26" spans="1:7" ht="20.100000000000001" customHeight="1" outlineLevel="1">
      <c r="A26" s="41" t="s">
        <v>144</v>
      </c>
      <c r="B26" s="7" t="s">
        <v>0</v>
      </c>
      <c r="C26" s="43" t="s">
        <v>159</v>
      </c>
      <c r="D26" s="8" t="s">
        <v>1</v>
      </c>
      <c r="E26" s="10" t="s">
        <v>143</v>
      </c>
      <c r="F26" s="42">
        <v>197.4</v>
      </c>
      <c r="G26" s="57">
        <v>207.47</v>
      </c>
    </row>
    <row r="27" spans="1:7" ht="20.100000000000001" customHeight="1" outlineLevel="1">
      <c r="A27" s="41" t="s">
        <v>145</v>
      </c>
      <c r="B27" s="7" t="s">
        <v>0</v>
      </c>
      <c r="C27" s="43" t="s">
        <v>160</v>
      </c>
      <c r="D27" s="8" t="s">
        <v>1</v>
      </c>
      <c r="E27" s="10" t="s">
        <v>0</v>
      </c>
      <c r="F27" s="42">
        <f>F28+F29</f>
        <v>412.7</v>
      </c>
      <c r="G27" s="42">
        <f>G28+G29</f>
        <v>412.7</v>
      </c>
    </row>
    <row r="28" spans="1:7" ht="95.25" customHeight="1" outlineLevel="1">
      <c r="A28" s="41" t="s">
        <v>146</v>
      </c>
      <c r="B28" s="7" t="s">
        <v>0</v>
      </c>
      <c r="C28" s="44" t="s">
        <v>147</v>
      </c>
      <c r="D28" s="8" t="s">
        <v>1</v>
      </c>
      <c r="E28" s="10" t="s">
        <v>0</v>
      </c>
      <c r="F28" s="42">
        <v>102.7</v>
      </c>
      <c r="G28" s="57">
        <v>102.7</v>
      </c>
    </row>
    <row r="29" spans="1:7" ht="31.5" customHeight="1" outlineLevel="1">
      <c r="A29" s="50" t="s">
        <v>148</v>
      </c>
      <c r="B29" s="7" t="s">
        <v>0</v>
      </c>
      <c r="C29" s="59" t="s">
        <v>161</v>
      </c>
      <c r="D29" s="8" t="s">
        <v>1</v>
      </c>
      <c r="E29" s="10" t="s">
        <v>0</v>
      </c>
      <c r="F29" s="42">
        <v>310</v>
      </c>
      <c r="G29" s="57">
        <v>310</v>
      </c>
    </row>
    <row r="30" spans="1:7" ht="20.25" customHeight="1" outlineLevel="1">
      <c r="A30" s="41" t="s">
        <v>149</v>
      </c>
      <c r="B30" s="7" t="s">
        <v>0</v>
      </c>
      <c r="C30" s="43" t="s">
        <v>162</v>
      </c>
      <c r="D30" s="8" t="s">
        <v>1</v>
      </c>
      <c r="E30" s="10" t="s">
        <v>0</v>
      </c>
      <c r="F30" s="42">
        <f>F31+F32+F33</f>
        <v>721</v>
      </c>
      <c r="G30" s="42">
        <f>G31+G32+G33</f>
        <v>721</v>
      </c>
    </row>
    <row r="31" spans="1:7" ht="50.25" customHeight="1" outlineLevel="1">
      <c r="A31" s="41" t="s">
        <v>150</v>
      </c>
      <c r="B31" s="45" t="s">
        <v>0</v>
      </c>
      <c r="C31" s="56" t="s">
        <v>151</v>
      </c>
      <c r="D31" s="46" t="s">
        <v>1</v>
      </c>
      <c r="E31" s="47" t="s">
        <v>152</v>
      </c>
      <c r="F31" s="42">
        <v>59</v>
      </c>
      <c r="G31" s="57">
        <v>59</v>
      </c>
    </row>
    <row r="32" spans="1:7" ht="50.25" customHeight="1" outlineLevel="1">
      <c r="A32" s="41" t="s">
        <v>179</v>
      </c>
      <c r="B32" s="45" t="s">
        <v>0</v>
      </c>
      <c r="C32" s="56" t="s">
        <v>180</v>
      </c>
      <c r="D32" s="46" t="s">
        <v>1</v>
      </c>
      <c r="E32" s="47" t="s">
        <v>152</v>
      </c>
      <c r="F32" s="42">
        <v>2</v>
      </c>
      <c r="G32" s="57">
        <v>2</v>
      </c>
    </row>
    <row r="33" spans="1:7" ht="20.100000000000001" customHeight="1" outlineLevel="1">
      <c r="A33" s="41" t="s">
        <v>153</v>
      </c>
      <c r="B33" s="7" t="s">
        <v>0</v>
      </c>
      <c r="C33" s="43" t="s">
        <v>170</v>
      </c>
      <c r="D33" s="8" t="s">
        <v>1</v>
      </c>
      <c r="E33" s="10" t="s">
        <v>152</v>
      </c>
      <c r="F33" s="42">
        <v>660</v>
      </c>
      <c r="G33" s="57">
        <v>660</v>
      </c>
    </row>
    <row r="34" spans="1:7" ht="20.100000000000001" customHeight="1" outlineLevel="1">
      <c r="A34" s="48" t="s">
        <v>154</v>
      </c>
      <c r="B34" s="45" t="s">
        <v>0</v>
      </c>
      <c r="C34" s="56" t="s">
        <v>163</v>
      </c>
      <c r="D34" s="46" t="s">
        <v>1</v>
      </c>
      <c r="E34" s="47" t="s">
        <v>0</v>
      </c>
      <c r="F34" s="42">
        <f>F35</f>
        <v>0</v>
      </c>
      <c r="G34" s="42">
        <f>G35</f>
        <v>0</v>
      </c>
    </row>
    <row r="35" spans="1:7" ht="20.100000000000001" customHeight="1" outlineLevel="1">
      <c r="A35" s="49" t="s">
        <v>155</v>
      </c>
      <c r="B35" s="7" t="s">
        <v>0</v>
      </c>
      <c r="C35" s="43" t="s">
        <v>164</v>
      </c>
      <c r="D35" s="8" t="s">
        <v>1</v>
      </c>
      <c r="E35" s="10" t="s">
        <v>4</v>
      </c>
      <c r="F35" s="42">
        <v>0</v>
      </c>
      <c r="G35" s="2">
        <v>0</v>
      </c>
    </row>
    <row r="36" spans="1:7" outlineLevel="6">
      <c r="A36" s="11" t="s">
        <v>74</v>
      </c>
      <c r="B36" s="12" t="s">
        <v>0</v>
      </c>
      <c r="C36" s="13" t="s">
        <v>7</v>
      </c>
      <c r="D36" s="13" t="s">
        <v>1</v>
      </c>
      <c r="E36" s="14" t="s">
        <v>0</v>
      </c>
      <c r="F36" s="15">
        <f>F37+F84+F87+F92+F95</f>
        <v>386880.54</v>
      </c>
      <c r="G36" s="15">
        <f>G37+G84+G87+G92+G95</f>
        <v>376905.64</v>
      </c>
    </row>
    <row r="37" spans="1:7" ht="31.5" outlineLevel="6">
      <c r="A37" s="16" t="s">
        <v>75</v>
      </c>
      <c r="B37" s="7" t="s">
        <v>0</v>
      </c>
      <c r="C37" s="8" t="s">
        <v>8</v>
      </c>
      <c r="D37" s="8" t="s">
        <v>1</v>
      </c>
      <c r="E37" s="10" t="s">
        <v>68</v>
      </c>
      <c r="F37" s="2">
        <f>F38+F41+F58+F74</f>
        <v>386880.54</v>
      </c>
      <c r="G37" s="2">
        <f>G38+G41+G58+G74</f>
        <v>376905.64</v>
      </c>
    </row>
    <row r="38" spans="1:7" ht="31.5" outlineLevel="6">
      <c r="A38" s="17" t="s">
        <v>76</v>
      </c>
      <c r="B38" s="12" t="s">
        <v>0</v>
      </c>
      <c r="C38" s="13" t="s">
        <v>28</v>
      </c>
      <c r="D38" s="13" t="s">
        <v>1</v>
      </c>
      <c r="E38" s="14" t="s">
        <v>68</v>
      </c>
      <c r="F38" s="2">
        <f t="shared" ref="F38:G39" si="0">F39</f>
        <v>97893</v>
      </c>
      <c r="G38" s="2">
        <f t="shared" si="0"/>
        <v>90214</v>
      </c>
    </row>
    <row r="39" spans="1:7" outlineLevel="2">
      <c r="A39" s="16" t="s">
        <v>77</v>
      </c>
      <c r="B39" s="7" t="s">
        <v>0</v>
      </c>
      <c r="C39" s="8" t="s">
        <v>29</v>
      </c>
      <c r="D39" s="8" t="s">
        <v>1</v>
      </c>
      <c r="E39" s="10" t="s">
        <v>68</v>
      </c>
      <c r="F39" s="2">
        <f t="shared" si="0"/>
        <v>97893</v>
      </c>
      <c r="G39" s="2">
        <f t="shared" si="0"/>
        <v>90214</v>
      </c>
    </row>
    <row r="40" spans="1:7" ht="31.5" outlineLevel="6">
      <c r="A40" s="3" t="s">
        <v>78</v>
      </c>
      <c r="B40" s="7" t="s">
        <v>5</v>
      </c>
      <c r="C40" s="8" t="s">
        <v>30</v>
      </c>
      <c r="D40" s="8" t="s">
        <v>1</v>
      </c>
      <c r="E40" s="10" t="s">
        <v>68</v>
      </c>
      <c r="F40" s="18">
        <v>97893</v>
      </c>
      <c r="G40" s="18">
        <v>90214</v>
      </c>
    </row>
    <row r="41" spans="1:7" ht="31.5" outlineLevel="6">
      <c r="A41" s="17" t="s">
        <v>79</v>
      </c>
      <c r="B41" s="12" t="s">
        <v>0</v>
      </c>
      <c r="C41" s="13" t="s">
        <v>31</v>
      </c>
      <c r="D41" s="13" t="s">
        <v>1</v>
      </c>
      <c r="E41" s="14" t="s">
        <v>68</v>
      </c>
      <c r="F41" s="2">
        <f>F42+F44+F46+F48+F50+F52+F54</f>
        <v>151718.69</v>
      </c>
      <c r="G41" s="2">
        <f>G42+G44+G46+G48+G50+G52+G54</f>
        <v>150864.09000000003</v>
      </c>
    </row>
    <row r="42" spans="1:7" ht="94.5" outlineLevel="6">
      <c r="A42" s="19" t="s">
        <v>80</v>
      </c>
      <c r="B42" s="7" t="s">
        <v>0</v>
      </c>
      <c r="C42" s="8" t="s">
        <v>32</v>
      </c>
      <c r="D42" s="8" t="s">
        <v>1</v>
      </c>
      <c r="E42" s="10" t="s">
        <v>68</v>
      </c>
      <c r="F42" s="27">
        <f t="shared" ref="F42:G42" si="1">F43</f>
        <v>36744</v>
      </c>
      <c r="G42" s="27">
        <f t="shared" si="1"/>
        <v>34906</v>
      </c>
    </row>
    <row r="43" spans="1:7" ht="94.5" outlineLevel="6">
      <c r="A43" s="16" t="s">
        <v>81</v>
      </c>
      <c r="B43" s="7" t="s">
        <v>3</v>
      </c>
      <c r="C43" s="8" t="s">
        <v>33</v>
      </c>
      <c r="D43" s="8" t="s">
        <v>1</v>
      </c>
      <c r="E43" s="10" t="s">
        <v>68</v>
      </c>
      <c r="F43" s="18">
        <v>36744</v>
      </c>
      <c r="G43" s="18">
        <v>34906</v>
      </c>
    </row>
    <row r="44" spans="1:7" ht="47.25" hidden="1" outlineLevel="6">
      <c r="A44" s="3" t="s">
        <v>82</v>
      </c>
      <c r="B44" s="7" t="s">
        <v>0</v>
      </c>
      <c r="C44" s="8" t="s">
        <v>54</v>
      </c>
      <c r="D44" s="8" t="s">
        <v>1</v>
      </c>
      <c r="E44" s="10" t="s">
        <v>68</v>
      </c>
      <c r="F44" s="5">
        <f t="shared" ref="F44:G44" si="2">F45</f>
        <v>0</v>
      </c>
      <c r="G44" s="5">
        <f t="shared" si="2"/>
        <v>0</v>
      </c>
    </row>
    <row r="45" spans="1:7" ht="63" hidden="1" outlineLevel="6">
      <c r="A45" s="16" t="s">
        <v>83</v>
      </c>
      <c r="B45" s="7" t="s">
        <v>2</v>
      </c>
      <c r="C45" s="8" t="s">
        <v>55</v>
      </c>
      <c r="D45" s="8" t="s">
        <v>1</v>
      </c>
      <c r="E45" s="10" t="s">
        <v>68</v>
      </c>
      <c r="F45" s="4">
        <v>0</v>
      </c>
      <c r="G45" s="4">
        <v>0</v>
      </c>
    </row>
    <row r="46" spans="1:7" ht="63" outlineLevel="6">
      <c r="A46" s="60" t="s">
        <v>181</v>
      </c>
      <c r="B46" s="7" t="s">
        <v>0</v>
      </c>
      <c r="C46" s="61" t="s">
        <v>182</v>
      </c>
      <c r="D46" s="8" t="s">
        <v>1</v>
      </c>
      <c r="E46" s="10" t="s">
        <v>68</v>
      </c>
      <c r="F46" s="5">
        <f>F47</f>
        <v>656.5</v>
      </c>
      <c r="G46" s="5">
        <f>G47</f>
        <v>783.2</v>
      </c>
    </row>
    <row r="47" spans="1:7" ht="78.75" outlineLevel="6">
      <c r="A47" s="60" t="s">
        <v>183</v>
      </c>
      <c r="B47" s="33" t="s">
        <v>2</v>
      </c>
      <c r="C47" s="61" t="s">
        <v>184</v>
      </c>
      <c r="D47" s="8" t="s">
        <v>1</v>
      </c>
      <c r="E47" s="10" t="s">
        <v>68</v>
      </c>
      <c r="F47" s="4">
        <f>656.3+0.2</f>
        <v>656.5</v>
      </c>
      <c r="G47" s="4">
        <f>744.7+38.5</f>
        <v>783.2</v>
      </c>
    </row>
    <row r="48" spans="1:7" ht="63" outlineLevel="6">
      <c r="A48" s="31" t="s">
        <v>103</v>
      </c>
      <c r="B48" s="7" t="s">
        <v>0</v>
      </c>
      <c r="C48" s="8" t="s">
        <v>104</v>
      </c>
      <c r="D48" s="8" t="s">
        <v>1</v>
      </c>
      <c r="E48" s="10" t="s">
        <v>68</v>
      </c>
      <c r="F48" s="27">
        <f t="shared" ref="F48:G48" si="3">F49</f>
        <v>3106</v>
      </c>
      <c r="G48" s="27">
        <f t="shared" si="3"/>
        <v>3106</v>
      </c>
    </row>
    <row r="49" spans="1:7" ht="63" outlineLevel="6">
      <c r="A49" s="31" t="s">
        <v>105</v>
      </c>
      <c r="B49" s="7" t="s">
        <v>2</v>
      </c>
      <c r="C49" s="8" t="s">
        <v>106</v>
      </c>
      <c r="D49" s="8" t="s">
        <v>1</v>
      </c>
      <c r="E49" s="10" t="s">
        <v>68</v>
      </c>
      <c r="F49" s="18">
        <f>3314-208</f>
        <v>3106</v>
      </c>
      <c r="G49" s="18">
        <f>3309-203</f>
        <v>3106</v>
      </c>
    </row>
    <row r="50" spans="1:7" outlineLevel="6">
      <c r="A50" s="16" t="s">
        <v>84</v>
      </c>
      <c r="B50" s="7" t="s">
        <v>0</v>
      </c>
      <c r="C50" s="8" t="s">
        <v>52</v>
      </c>
      <c r="D50" s="8" t="s">
        <v>1</v>
      </c>
      <c r="E50" s="10" t="s">
        <v>68</v>
      </c>
      <c r="F50" s="27">
        <f t="shared" ref="F50:G50" si="4">F51</f>
        <v>79</v>
      </c>
      <c r="G50" s="27">
        <f t="shared" si="4"/>
        <v>81</v>
      </c>
    </row>
    <row r="51" spans="1:7" ht="31.5">
      <c r="A51" s="16" t="s">
        <v>85</v>
      </c>
      <c r="B51" s="7" t="s">
        <v>3</v>
      </c>
      <c r="C51" s="8" t="s">
        <v>53</v>
      </c>
      <c r="D51" s="8" t="s">
        <v>1</v>
      </c>
      <c r="E51" s="10" t="s">
        <v>68</v>
      </c>
      <c r="F51" s="18">
        <v>79</v>
      </c>
      <c r="G51" s="18">
        <v>81</v>
      </c>
    </row>
    <row r="52" spans="1:7" ht="31.5" hidden="1">
      <c r="A52" s="16" t="s">
        <v>172</v>
      </c>
      <c r="B52" s="7" t="s">
        <v>0</v>
      </c>
      <c r="C52" s="8" t="s">
        <v>174</v>
      </c>
      <c r="D52" s="8" t="s">
        <v>1</v>
      </c>
      <c r="E52" s="10" t="s">
        <v>68</v>
      </c>
      <c r="F52" s="27">
        <f>F53</f>
        <v>0</v>
      </c>
      <c r="G52" s="27">
        <f>G53</f>
        <v>0</v>
      </c>
    </row>
    <row r="53" spans="1:7" ht="31.5" hidden="1">
      <c r="A53" s="16" t="s">
        <v>173</v>
      </c>
      <c r="B53" s="7" t="s">
        <v>2</v>
      </c>
      <c r="C53" s="8" t="s">
        <v>175</v>
      </c>
      <c r="D53" s="8" t="s">
        <v>1</v>
      </c>
      <c r="E53" s="10" t="s">
        <v>68</v>
      </c>
      <c r="F53" s="18">
        <v>0</v>
      </c>
      <c r="G53" s="18">
        <v>0</v>
      </c>
    </row>
    <row r="54" spans="1:7" ht="17.25" customHeight="1">
      <c r="A54" s="16" t="s">
        <v>86</v>
      </c>
      <c r="B54" s="7" t="s">
        <v>0</v>
      </c>
      <c r="C54" s="8" t="s">
        <v>46</v>
      </c>
      <c r="D54" s="8" t="s">
        <v>1</v>
      </c>
      <c r="E54" s="10" t="s">
        <v>68</v>
      </c>
      <c r="F54" s="2">
        <f>F55+F56+F57</f>
        <v>111133.19000000002</v>
      </c>
      <c r="G54" s="2">
        <f>G55+G56+G57</f>
        <v>111987.89000000001</v>
      </c>
    </row>
    <row r="55" spans="1:7" ht="17.25" customHeight="1">
      <c r="A55" s="16" t="s">
        <v>87</v>
      </c>
      <c r="B55" s="7" t="s">
        <v>2</v>
      </c>
      <c r="C55" s="8" t="s">
        <v>45</v>
      </c>
      <c r="D55" s="8" t="s">
        <v>1</v>
      </c>
      <c r="E55" s="10" t="s">
        <v>68</v>
      </c>
      <c r="F55" s="18">
        <v>346.32</v>
      </c>
      <c r="G55" s="18">
        <v>346.32</v>
      </c>
    </row>
    <row r="56" spans="1:7" ht="17.25" customHeight="1">
      <c r="A56" s="16" t="s">
        <v>87</v>
      </c>
      <c r="B56" s="7" t="s">
        <v>5</v>
      </c>
      <c r="C56" s="8" t="s">
        <v>72</v>
      </c>
      <c r="D56" s="8" t="s">
        <v>1</v>
      </c>
      <c r="E56" s="10" t="s">
        <v>68</v>
      </c>
      <c r="F56" s="18">
        <f>96521.6+4189</f>
        <v>100710.6</v>
      </c>
      <c r="G56" s="18">
        <f>107370.3+4189</f>
        <v>111559.3</v>
      </c>
    </row>
    <row r="57" spans="1:7" ht="17.25" customHeight="1">
      <c r="A57" s="16" t="s">
        <v>87</v>
      </c>
      <c r="B57" s="7" t="s">
        <v>3</v>
      </c>
      <c r="C57" s="8" t="s">
        <v>45</v>
      </c>
      <c r="D57" s="8" t="s">
        <v>1</v>
      </c>
      <c r="E57" s="10" t="s">
        <v>68</v>
      </c>
      <c r="F57" s="18">
        <f>82.27+9994</f>
        <v>10076.27</v>
      </c>
      <c r="G57" s="18">
        <v>82.27</v>
      </c>
    </row>
    <row r="58" spans="1:7" ht="33">
      <c r="A58" s="20" t="s">
        <v>88</v>
      </c>
      <c r="B58" s="12" t="s">
        <v>0</v>
      </c>
      <c r="C58" s="13" t="s">
        <v>34</v>
      </c>
      <c r="D58" s="13" t="s">
        <v>1</v>
      </c>
      <c r="E58" s="14" t="s">
        <v>68</v>
      </c>
      <c r="F58" s="2">
        <f>F59+F63+F65+F67+F69+F71</f>
        <v>130310.3</v>
      </c>
      <c r="G58" s="2">
        <f>G59+G63+G65+G67+G69+G71</f>
        <v>128869</v>
      </c>
    </row>
    <row r="59" spans="1:7" ht="31.5">
      <c r="A59" s="21" t="s">
        <v>89</v>
      </c>
      <c r="B59" s="7" t="s">
        <v>0</v>
      </c>
      <c r="C59" s="8" t="s">
        <v>35</v>
      </c>
      <c r="D59" s="8" t="s">
        <v>1</v>
      </c>
      <c r="E59" s="10" t="s">
        <v>68</v>
      </c>
      <c r="F59" s="2">
        <f t="shared" ref="F59:G59" si="5">F60+F61+F62</f>
        <v>14573.6</v>
      </c>
      <c r="G59" s="2">
        <f t="shared" si="5"/>
        <v>15026.1</v>
      </c>
    </row>
    <row r="60" spans="1:7" ht="47.25">
      <c r="A60" s="16" t="s">
        <v>90</v>
      </c>
      <c r="B60" s="7" t="s">
        <v>2</v>
      </c>
      <c r="C60" s="8" t="s">
        <v>36</v>
      </c>
      <c r="D60" s="8" t="s">
        <v>1</v>
      </c>
      <c r="E60" s="10" t="s">
        <v>68</v>
      </c>
      <c r="F60" s="18">
        <v>9975.7000000000007</v>
      </c>
      <c r="G60" s="18">
        <v>10462.700000000001</v>
      </c>
    </row>
    <row r="61" spans="1:7" ht="47.25">
      <c r="A61" s="16" t="s">
        <v>90</v>
      </c>
      <c r="B61" s="7" t="s">
        <v>5</v>
      </c>
      <c r="C61" s="8" t="s">
        <v>36</v>
      </c>
      <c r="D61" s="8" t="s">
        <v>1</v>
      </c>
      <c r="E61" s="10" t="s">
        <v>68</v>
      </c>
      <c r="F61" s="18">
        <v>2349</v>
      </c>
      <c r="G61" s="18">
        <v>2314</v>
      </c>
    </row>
    <row r="62" spans="1:7" ht="47.25">
      <c r="A62" s="16" t="s">
        <v>90</v>
      </c>
      <c r="B62" s="7" t="s">
        <v>3</v>
      </c>
      <c r="C62" s="8" t="s">
        <v>36</v>
      </c>
      <c r="D62" s="8" t="s">
        <v>1</v>
      </c>
      <c r="E62" s="10" t="s">
        <v>68</v>
      </c>
      <c r="F62" s="18">
        <v>2248.9</v>
      </c>
      <c r="G62" s="18">
        <v>2249.4</v>
      </c>
    </row>
    <row r="63" spans="1:7" ht="47.25">
      <c r="A63" s="16" t="s">
        <v>91</v>
      </c>
      <c r="B63" s="7" t="s">
        <v>0</v>
      </c>
      <c r="C63" s="8" t="s">
        <v>37</v>
      </c>
      <c r="D63" s="8" t="s">
        <v>1</v>
      </c>
      <c r="E63" s="10" t="s">
        <v>68</v>
      </c>
      <c r="F63" s="2">
        <f t="shared" ref="F63:G63" si="6">F64</f>
        <v>2374</v>
      </c>
      <c r="G63" s="2">
        <f t="shared" si="6"/>
        <v>2374</v>
      </c>
    </row>
    <row r="64" spans="1:7" ht="47.25">
      <c r="A64" s="16" t="s">
        <v>92</v>
      </c>
      <c r="B64" s="7" t="s">
        <v>2</v>
      </c>
      <c r="C64" s="8" t="s">
        <v>38</v>
      </c>
      <c r="D64" s="8" t="s">
        <v>1</v>
      </c>
      <c r="E64" s="10" t="s">
        <v>68</v>
      </c>
      <c r="F64" s="18">
        <v>2374</v>
      </c>
      <c r="G64" s="18">
        <v>2374</v>
      </c>
    </row>
    <row r="65" spans="1:7" ht="78.75">
      <c r="A65" s="16" t="s">
        <v>93</v>
      </c>
      <c r="B65" s="7" t="s">
        <v>0</v>
      </c>
      <c r="C65" s="8" t="s">
        <v>39</v>
      </c>
      <c r="D65" s="8" t="s">
        <v>1</v>
      </c>
      <c r="E65" s="10" t="s">
        <v>68</v>
      </c>
      <c r="F65" s="40">
        <f t="shared" ref="F65:G65" si="7">F66</f>
        <v>449</v>
      </c>
      <c r="G65" s="40">
        <f t="shared" si="7"/>
        <v>449</v>
      </c>
    </row>
    <row r="66" spans="1:7" ht="78.75">
      <c r="A66" s="16" t="s">
        <v>94</v>
      </c>
      <c r="B66" s="7" t="s">
        <v>2</v>
      </c>
      <c r="C66" s="8" t="s">
        <v>40</v>
      </c>
      <c r="D66" s="8" t="s">
        <v>1</v>
      </c>
      <c r="E66" s="10" t="s">
        <v>68</v>
      </c>
      <c r="F66" s="18">
        <v>449</v>
      </c>
      <c r="G66" s="18">
        <v>449</v>
      </c>
    </row>
    <row r="67" spans="1:7" ht="63">
      <c r="A67" s="3" t="s">
        <v>95</v>
      </c>
      <c r="B67" s="7" t="s">
        <v>0</v>
      </c>
      <c r="C67" s="8" t="s">
        <v>41</v>
      </c>
      <c r="D67" s="8" t="s">
        <v>1</v>
      </c>
      <c r="E67" s="10" t="s">
        <v>68</v>
      </c>
      <c r="F67" s="27">
        <f t="shared" ref="F67:G67" si="8">F68</f>
        <v>1575.6</v>
      </c>
      <c r="G67" s="27">
        <f t="shared" si="8"/>
        <v>787.8</v>
      </c>
    </row>
    <row r="68" spans="1:7" ht="63">
      <c r="A68" s="3" t="s">
        <v>96</v>
      </c>
      <c r="B68" s="7" t="s">
        <v>3</v>
      </c>
      <c r="C68" s="8" t="s">
        <v>42</v>
      </c>
      <c r="D68" s="8" t="s">
        <v>1</v>
      </c>
      <c r="E68" s="10" t="s">
        <v>68</v>
      </c>
      <c r="F68" s="18">
        <v>1575.6</v>
      </c>
      <c r="G68" s="18">
        <v>787.8</v>
      </c>
    </row>
    <row r="69" spans="1:7" ht="63">
      <c r="A69" s="16" t="s">
        <v>97</v>
      </c>
      <c r="B69" s="7" t="s">
        <v>0</v>
      </c>
      <c r="C69" s="8" t="s">
        <v>48</v>
      </c>
      <c r="D69" s="8" t="s">
        <v>1</v>
      </c>
      <c r="E69" s="10" t="s">
        <v>68</v>
      </c>
      <c r="F69" s="27">
        <f t="shared" ref="F69:G69" si="9">F70</f>
        <v>0.3</v>
      </c>
      <c r="G69" s="27">
        <f t="shared" si="9"/>
        <v>15.7</v>
      </c>
    </row>
    <row r="70" spans="1:7" ht="63">
      <c r="A70" s="16" t="s">
        <v>98</v>
      </c>
      <c r="B70" s="7" t="s">
        <v>3</v>
      </c>
      <c r="C70" s="8" t="s">
        <v>48</v>
      </c>
      <c r="D70" s="8" t="s">
        <v>1</v>
      </c>
      <c r="E70" s="10" t="s">
        <v>68</v>
      </c>
      <c r="F70" s="18">
        <v>0.3</v>
      </c>
      <c r="G70" s="18">
        <v>15.7</v>
      </c>
    </row>
    <row r="71" spans="1:7">
      <c r="A71" s="3" t="s">
        <v>99</v>
      </c>
      <c r="B71" s="7" t="s">
        <v>0</v>
      </c>
      <c r="C71" s="8" t="s">
        <v>43</v>
      </c>
      <c r="D71" s="8" t="s">
        <v>1</v>
      </c>
      <c r="E71" s="10" t="s">
        <v>68</v>
      </c>
      <c r="F71" s="27">
        <f t="shared" ref="F71:G71" si="10">F72+F73</f>
        <v>111337.8</v>
      </c>
      <c r="G71" s="27">
        <f t="shared" si="10"/>
        <v>110216.4</v>
      </c>
    </row>
    <row r="72" spans="1:7">
      <c r="A72" s="3" t="s">
        <v>100</v>
      </c>
      <c r="B72" s="7" t="s">
        <v>2</v>
      </c>
      <c r="C72" s="8" t="s">
        <v>44</v>
      </c>
      <c r="D72" s="8" t="s">
        <v>1</v>
      </c>
      <c r="E72" s="10" t="s">
        <v>68</v>
      </c>
      <c r="F72" s="18">
        <f>101804+7457+708</f>
        <v>109969</v>
      </c>
      <c r="G72" s="18">
        <f>101804+7457+708</f>
        <v>109969</v>
      </c>
    </row>
    <row r="73" spans="1:7">
      <c r="A73" s="3" t="s">
        <v>100</v>
      </c>
      <c r="B73" s="7" t="s">
        <v>3</v>
      </c>
      <c r="C73" s="8" t="s">
        <v>47</v>
      </c>
      <c r="D73" s="8" t="s">
        <v>1</v>
      </c>
      <c r="E73" s="10" t="s">
        <v>68</v>
      </c>
      <c r="F73" s="18">
        <v>1368.8</v>
      </c>
      <c r="G73" s="18">
        <v>247.4</v>
      </c>
    </row>
    <row r="74" spans="1:7">
      <c r="A74" s="5" t="s">
        <v>167</v>
      </c>
      <c r="B74" s="12" t="s">
        <v>0</v>
      </c>
      <c r="C74" s="13" t="s">
        <v>66</v>
      </c>
      <c r="D74" s="13" t="s">
        <v>1</v>
      </c>
      <c r="E74" s="14" t="s">
        <v>68</v>
      </c>
      <c r="F74" s="15">
        <f>F75+F78+F80</f>
        <v>6958.55</v>
      </c>
      <c r="G74" s="15">
        <f>G75+G78+G80</f>
        <v>6958.55</v>
      </c>
    </row>
    <row r="75" spans="1:7" ht="63">
      <c r="A75" s="3" t="s">
        <v>166</v>
      </c>
      <c r="B75" s="7" t="s">
        <v>0</v>
      </c>
      <c r="C75" s="8" t="s">
        <v>50</v>
      </c>
      <c r="D75" s="8" t="s">
        <v>1</v>
      </c>
      <c r="E75" s="10" t="s">
        <v>68</v>
      </c>
      <c r="F75" s="27">
        <f>F76+F77</f>
        <v>5.85</v>
      </c>
      <c r="G75" s="27">
        <f>G76+G77</f>
        <v>5.85</v>
      </c>
    </row>
    <row r="76" spans="1:7" ht="78.75" hidden="1">
      <c r="A76" s="3" t="s">
        <v>165</v>
      </c>
      <c r="B76" s="7" t="s">
        <v>5</v>
      </c>
      <c r="C76" s="8" t="s">
        <v>49</v>
      </c>
      <c r="D76" s="8" t="s">
        <v>1</v>
      </c>
      <c r="E76" s="10" t="s">
        <v>68</v>
      </c>
      <c r="F76" s="18">
        <v>0</v>
      </c>
      <c r="G76" s="18">
        <v>0</v>
      </c>
    </row>
    <row r="77" spans="1:7" ht="78.75">
      <c r="A77" s="3" t="s">
        <v>165</v>
      </c>
      <c r="B77" s="7" t="s">
        <v>3</v>
      </c>
      <c r="C77" s="8" t="s">
        <v>49</v>
      </c>
      <c r="D77" s="8" t="s">
        <v>1</v>
      </c>
      <c r="E77" s="10" t="s">
        <v>68</v>
      </c>
      <c r="F77" s="18">
        <v>5.85</v>
      </c>
      <c r="G77" s="18">
        <v>5.85</v>
      </c>
    </row>
    <row r="78" spans="1:7" ht="63">
      <c r="A78" s="3" t="s">
        <v>107</v>
      </c>
      <c r="B78" s="33" t="s">
        <v>0</v>
      </c>
      <c r="C78" s="34" t="s">
        <v>108</v>
      </c>
      <c r="D78" s="35" t="s">
        <v>1</v>
      </c>
      <c r="E78" s="36" t="s">
        <v>68</v>
      </c>
      <c r="F78" s="27">
        <f>F79</f>
        <v>6952.7</v>
      </c>
      <c r="G78" s="27">
        <f>G79</f>
        <v>6952.7</v>
      </c>
    </row>
    <row r="79" spans="1:7" ht="78.75">
      <c r="A79" s="37" t="s">
        <v>109</v>
      </c>
      <c r="B79" s="38" t="s">
        <v>2</v>
      </c>
      <c r="C79" s="32" t="s">
        <v>110</v>
      </c>
      <c r="D79" s="32" t="s">
        <v>1</v>
      </c>
      <c r="E79" s="39" t="s">
        <v>68</v>
      </c>
      <c r="F79" s="18">
        <v>6952.7</v>
      </c>
      <c r="G79" s="18">
        <v>6952.7</v>
      </c>
    </row>
    <row r="80" spans="1:7" ht="31.5" hidden="1">
      <c r="A80" s="3" t="s">
        <v>26</v>
      </c>
      <c r="B80" s="7" t="s">
        <v>0</v>
      </c>
      <c r="C80" s="8" t="s">
        <v>65</v>
      </c>
      <c r="D80" s="8" t="s">
        <v>1</v>
      </c>
      <c r="E80" s="10" t="s">
        <v>68</v>
      </c>
      <c r="F80" s="2">
        <f t="shared" ref="F80:G80" si="11">F81+F82+F83</f>
        <v>0</v>
      </c>
      <c r="G80" s="2">
        <f t="shared" si="11"/>
        <v>0</v>
      </c>
    </row>
    <row r="81" spans="1:7" ht="31.5" hidden="1">
      <c r="A81" s="3" t="s">
        <v>27</v>
      </c>
      <c r="B81" s="7" t="s">
        <v>2</v>
      </c>
      <c r="C81" s="8" t="s">
        <v>51</v>
      </c>
      <c r="D81" s="8" t="s">
        <v>1</v>
      </c>
      <c r="E81" s="10" t="s">
        <v>68</v>
      </c>
      <c r="F81" s="6"/>
      <c r="G81" s="6"/>
    </row>
    <row r="82" spans="1:7" ht="31.5" hidden="1">
      <c r="A82" s="3" t="s">
        <v>67</v>
      </c>
      <c r="B82" s="7" t="s">
        <v>5</v>
      </c>
      <c r="C82" s="8" t="s">
        <v>51</v>
      </c>
      <c r="D82" s="8" t="s">
        <v>1</v>
      </c>
      <c r="E82" s="10" t="s">
        <v>68</v>
      </c>
      <c r="F82" s="4"/>
      <c r="G82" s="4"/>
    </row>
    <row r="83" spans="1:7" ht="31.5" hidden="1">
      <c r="A83" s="3" t="s">
        <v>67</v>
      </c>
      <c r="B83" s="7" t="s">
        <v>3</v>
      </c>
      <c r="C83" s="8" t="s">
        <v>51</v>
      </c>
      <c r="D83" s="8" t="s">
        <v>1</v>
      </c>
      <c r="E83" s="10" t="s">
        <v>68</v>
      </c>
      <c r="F83" s="4"/>
      <c r="G83" s="4"/>
    </row>
    <row r="84" spans="1:7" ht="25.5" hidden="1">
      <c r="A84" s="22" t="s">
        <v>25</v>
      </c>
      <c r="B84" s="12" t="s">
        <v>0</v>
      </c>
      <c r="C84" s="13" t="s">
        <v>21</v>
      </c>
      <c r="D84" s="13" t="s">
        <v>1</v>
      </c>
      <c r="E84" s="14" t="s">
        <v>4</v>
      </c>
      <c r="F84" s="4"/>
      <c r="G84" s="4"/>
    </row>
    <row r="85" spans="1:7" ht="26.25" hidden="1">
      <c r="A85" s="23" t="s">
        <v>24</v>
      </c>
      <c r="B85" s="7" t="s">
        <v>0</v>
      </c>
      <c r="C85" s="8" t="s">
        <v>23</v>
      </c>
      <c r="D85" s="8" t="s">
        <v>1</v>
      </c>
      <c r="E85" s="10" t="s">
        <v>4</v>
      </c>
      <c r="F85" s="4"/>
      <c r="G85" s="4"/>
    </row>
    <row r="86" spans="1:7" ht="26.25" hidden="1">
      <c r="A86" s="23" t="s">
        <v>22</v>
      </c>
      <c r="B86" s="7" t="s">
        <v>3</v>
      </c>
      <c r="C86" s="8" t="s">
        <v>23</v>
      </c>
      <c r="D86" s="8" t="s">
        <v>1</v>
      </c>
      <c r="E86" s="10" t="s">
        <v>4</v>
      </c>
      <c r="F86" s="4"/>
      <c r="G86" s="4"/>
    </row>
    <row r="87" spans="1:7" hidden="1">
      <c r="A87" s="24" t="s">
        <v>10</v>
      </c>
      <c r="B87" s="12" t="s">
        <v>0</v>
      </c>
      <c r="C87" s="13" t="s">
        <v>11</v>
      </c>
      <c r="D87" s="13" t="s">
        <v>1</v>
      </c>
      <c r="E87" s="14" t="s">
        <v>68</v>
      </c>
      <c r="F87" s="25">
        <f t="shared" ref="F87:G87" si="12">F88</f>
        <v>0</v>
      </c>
      <c r="G87" s="25">
        <f t="shared" si="12"/>
        <v>0</v>
      </c>
    </row>
    <row r="88" spans="1:7" ht="31.5" hidden="1">
      <c r="A88" s="16" t="s">
        <v>14</v>
      </c>
      <c r="B88" s="7" t="s">
        <v>0</v>
      </c>
      <c r="C88" s="8" t="s">
        <v>12</v>
      </c>
      <c r="D88" s="8" t="s">
        <v>1</v>
      </c>
      <c r="E88" s="10" t="s">
        <v>68</v>
      </c>
      <c r="F88" s="5">
        <f t="shared" ref="F88:G88" si="13">F89+F90+F91</f>
        <v>0</v>
      </c>
      <c r="G88" s="5">
        <f t="shared" si="13"/>
        <v>0</v>
      </c>
    </row>
    <row r="89" spans="1:7" ht="51" hidden="1">
      <c r="A89" s="24" t="s">
        <v>20</v>
      </c>
      <c r="B89" s="7" t="s">
        <v>3</v>
      </c>
      <c r="C89" s="8" t="s">
        <v>19</v>
      </c>
      <c r="D89" s="8" t="s">
        <v>1</v>
      </c>
      <c r="E89" s="10" t="s">
        <v>68</v>
      </c>
      <c r="F89" s="5"/>
      <c r="G89" s="5"/>
    </row>
    <row r="90" spans="1:7" ht="31.5" hidden="1">
      <c r="A90" s="16" t="s">
        <v>14</v>
      </c>
      <c r="B90" s="7" t="s">
        <v>2</v>
      </c>
      <c r="C90" s="8" t="s">
        <v>18</v>
      </c>
      <c r="D90" s="8" t="s">
        <v>1</v>
      </c>
      <c r="E90" s="10" t="s">
        <v>68</v>
      </c>
      <c r="F90" s="4"/>
      <c r="G90" s="4"/>
    </row>
    <row r="91" spans="1:7" ht="31.5" hidden="1">
      <c r="A91" s="16" t="s">
        <v>14</v>
      </c>
      <c r="B91" s="7" t="s">
        <v>3</v>
      </c>
      <c r="C91" s="8" t="s">
        <v>18</v>
      </c>
      <c r="D91" s="8" t="s">
        <v>1</v>
      </c>
      <c r="E91" s="10" t="s">
        <v>4</v>
      </c>
      <c r="F91" s="4"/>
      <c r="G91" s="4"/>
    </row>
    <row r="92" spans="1:7" ht="64.5" hidden="1">
      <c r="A92" s="26" t="s">
        <v>63</v>
      </c>
      <c r="B92" s="12" t="s">
        <v>0</v>
      </c>
      <c r="C92" s="13" t="s">
        <v>13</v>
      </c>
      <c r="D92" s="13" t="s">
        <v>1</v>
      </c>
      <c r="E92" s="14" t="s">
        <v>0</v>
      </c>
      <c r="F92" s="27">
        <f t="shared" ref="F92:G92" si="14">F93+F94</f>
        <v>0</v>
      </c>
      <c r="G92" s="27">
        <f t="shared" si="14"/>
        <v>0</v>
      </c>
    </row>
    <row r="93" spans="1:7" ht="63" hidden="1">
      <c r="A93" s="28" t="s">
        <v>62</v>
      </c>
      <c r="B93" s="7" t="s">
        <v>5</v>
      </c>
      <c r="C93" s="8" t="s">
        <v>56</v>
      </c>
      <c r="D93" s="8" t="s">
        <v>1</v>
      </c>
      <c r="E93" s="10" t="s">
        <v>6</v>
      </c>
      <c r="F93" s="4"/>
      <c r="G93" s="4"/>
    </row>
    <row r="94" spans="1:7" ht="63" hidden="1">
      <c r="A94" s="28" t="s">
        <v>62</v>
      </c>
      <c r="B94" s="7" t="s">
        <v>3</v>
      </c>
      <c r="C94" s="8" t="s">
        <v>56</v>
      </c>
      <c r="D94" s="8" t="s">
        <v>1</v>
      </c>
      <c r="E94" s="10" t="s">
        <v>68</v>
      </c>
      <c r="F94" s="4"/>
      <c r="G94" s="4"/>
    </row>
    <row r="95" spans="1:7" ht="39" hidden="1">
      <c r="A95" s="26" t="s">
        <v>64</v>
      </c>
      <c r="B95" s="12" t="s">
        <v>0</v>
      </c>
      <c r="C95" s="13" t="s">
        <v>16</v>
      </c>
      <c r="D95" s="13" t="s">
        <v>1</v>
      </c>
      <c r="E95" s="14" t="s">
        <v>0</v>
      </c>
      <c r="F95" s="5">
        <f t="shared" ref="F95:G95" si="15">F97+F98+F99+F100</f>
        <v>0</v>
      </c>
      <c r="G95" s="5">
        <f t="shared" si="15"/>
        <v>0</v>
      </c>
    </row>
    <row r="96" spans="1:7" ht="78.75" hidden="1">
      <c r="A96" s="28" t="s">
        <v>61</v>
      </c>
      <c r="B96" s="7" t="s">
        <v>3</v>
      </c>
      <c r="C96" s="8" t="s">
        <v>58</v>
      </c>
      <c r="D96" s="8" t="s">
        <v>1</v>
      </c>
      <c r="E96" s="10" t="s">
        <v>68</v>
      </c>
      <c r="F96" s="5"/>
      <c r="G96" s="5"/>
    </row>
    <row r="97" spans="1:7" ht="63" hidden="1">
      <c r="A97" s="28" t="s">
        <v>59</v>
      </c>
      <c r="B97" s="7" t="s">
        <v>2</v>
      </c>
      <c r="C97" s="8" t="s">
        <v>57</v>
      </c>
      <c r="D97" s="8" t="s">
        <v>1</v>
      </c>
      <c r="E97" s="10" t="s">
        <v>68</v>
      </c>
      <c r="F97" s="4"/>
      <c r="G97" s="4"/>
    </row>
    <row r="98" spans="1:7" ht="63" hidden="1">
      <c r="A98" s="28" t="s">
        <v>59</v>
      </c>
      <c r="B98" s="7" t="s">
        <v>5</v>
      </c>
      <c r="C98" s="8" t="s">
        <v>57</v>
      </c>
      <c r="D98" s="8" t="s">
        <v>1</v>
      </c>
      <c r="E98" s="10" t="s">
        <v>6</v>
      </c>
      <c r="F98" s="4"/>
      <c r="G98" s="4"/>
    </row>
    <row r="99" spans="1:7" ht="63" hidden="1">
      <c r="A99" s="28" t="s">
        <v>60</v>
      </c>
      <c r="B99" s="7" t="s">
        <v>3</v>
      </c>
      <c r="C99" s="8" t="s">
        <v>57</v>
      </c>
      <c r="D99" s="8" t="s">
        <v>1</v>
      </c>
      <c r="E99" s="10" t="s">
        <v>6</v>
      </c>
      <c r="F99" s="4"/>
      <c r="G99" s="4"/>
    </row>
    <row r="100" spans="1:7" ht="39" hidden="1">
      <c r="A100" s="26" t="s">
        <v>15</v>
      </c>
      <c r="B100" s="7" t="s">
        <v>9</v>
      </c>
      <c r="C100" s="8" t="s">
        <v>17</v>
      </c>
      <c r="D100" s="8" t="s">
        <v>1</v>
      </c>
      <c r="E100" s="10" t="s">
        <v>6</v>
      </c>
      <c r="F100" s="4"/>
      <c r="G100" s="4"/>
    </row>
    <row r="101" spans="1:7" ht="20.25" customHeight="1">
      <c r="A101" s="62" t="s">
        <v>101</v>
      </c>
      <c r="B101" s="62"/>
      <c r="C101" s="62"/>
      <c r="D101" s="62"/>
      <c r="E101" s="62"/>
      <c r="F101" s="2">
        <f>F8+F36</f>
        <v>502250.12</v>
      </c>
      <c r="G101" s="2">
        <f>G8+G36</f>
        <v>497348.26</v>
      </c>
    </row>
  </sheetData>
  <mergeCells count="9">
    <mergeCell ref="A101:E101"/>
    <mergeCell ref="B1:G1"/>
    <mergeCell ref="B2:G2"/>
    <mergeCell ref="A3:G3"/>
    <mergeCell ref="A4:G4"/>
    <mergeCell ref="A5:G5"/>
    <mergeCell ref="A6:A7"/>
    <mergeCell ref="B6:E7"/>
    <mergeCell ref="F6:G6"/>
  </mergeCells>
  <pageMargins left="0.9055118110236221" right="0.31496062992125984" top="0.35433070866141736" bottom="0.35433070866141736" header="0.31496062992125984" footer="0.31496062992125984"/>
  <pageSetup paperSize="9" scale="75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7" sqref="C27"/>
    </sheetView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2025-2026</vt:lpstr>
      <vt:lpstr>1</vt:lpstr>
    </vt:vector>
  </TitlesOfParts>
  <Company>RAIFO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</dc:creator>
  <cp:lastModifiedBy>User</cp:lastModifiedBy>
  <cp:lastPrinted>2023-11-10T10:53:47Z</cp:lastPrinted>
  <dcterms:created xsi:type="dcterms:W3CDTF">2010-02-25T12:00:46Z</dcterms:created>
  <dcterms:modified xsi:type="dcterms:W3CDTF">2024-07-16T10:00:21Z</dcterms:modified>
</cp:coreProperties>
</file>